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8_{7D4B63D7-4E3A-48AB-A377-59799C031424}" xr6:coauthVersionLast="47" xr6:coauthVersionMax="47" xr10:uidLastSave="{00000000-0000-0000-0000-000000000000}"/>
  <bookViews>
    <workbookView xWindow="-120" yWindow="-120" windowWidth="29040" windowHeight="15840" tabRatio="868" activeTab="4" xr2:uid="{00000000-000D-0000-FFFF-FFFF00000000}"/>
  </bookViews>
  <sheets>
    <sheet name="1. Title" sheetId="36" r:id="rId1"/>
    <sheet name="2. Contents" sheetId="37" r:id="rId2"/>
    <sheet name="3. Instructions" sheetId="41" r:id="rId3"/>
    <sheet name="4. Cost Proposal Summary" sheetId="3" r:id="rId4"/>
    <sheet name="5. Staff Hourly Pricing" sheetId="49" r:id="rId5"/>
    <sheet name="6. Implementation Costs" sheetId="55" r:id="rId6"/>
    <sheet name="7. Ongoing Ops Staffing Costs" sheetId="51" r:id="rId7"/>
    <sheet name="8. Systems Costs" sheetId="52" r:id="rId8"/>
    <sheet name="9. Other Operations Costs" sheetId="54"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4_Year_Total" localSheetId="6">'[1]Target Pricing'!#REF!</definedName>
    <definedName name="_4_Year_Total">'[1]Target Pricing'!#REF!</definedName>
    <definedName name="_aaa0840" localSheetId="2">#REF!</definedName>
    <definedName name="_aaa0840" localSheetId="6">#REF!</definedName>
    <definedName name="_aaa0840">#REF!</definedName>
    <definedName name="_JAN06" localSheetId="2">#REF!</definedName>
    <definedName name="_JAN06">#REF!</definedName>
    <definedName name="_Key1" localSheetId="2" hidden="1">#REF!</definedName>
    <definedName name="_Key1" hidden="1">#REF!</definedName>
    <definedName name="_Key2" localSheetId="2" hidden="1">#REF!</definedName>
    <definedName name="_Key2" hidden="1">#REF!</definedName>
    <definedName name="_new0840" localSheetId="2">#REF!</definedName>
    <definedName name="_new0840" localSheetId="6">#REF!</definedName>
    <definedName name="_new0840">#REF!</definedName>
    <definedName name="_Order1" hidden="1">255</definedName>
    <definedName name="_Order2" hidden="1">255</definedName>
    <definedName name="_Sort" localSheetId="2" hidden="1">#REF!</definedName>
    <definedName name="_Sort" hidden="1">#REF!</definedName>
    <definedName name="abcdefg" localSheetId="2">#REF!</definedName>
    <definedName name="abcdefg" localSheetId="6">#REF!</definedName>
    <definedName name="abcdefg">#REF!</definedName>
    <definedName name="Adv_Apr" localSheetId="2">#REF!</definedName>
    <definedName name="Adv_Apr">#REF!</definedName>
    <definedName name="Adv_Aug" localSheetId="2">#REF!</definedName>
    <definedName name="Adv_Aug">#REF!</definedName>
    <definedName name="Adv_Dec" localSheetId="2">#REF!</definedName>
    <definedName name="Adv_Dec">#REF!</definedName>
    <definedName name="Adv_Feb" localSheetId="2">#REF!</definedName>
    <definedName name="Adv_Feb">#REF!</definedName>
    <definedName name="Adv_Jan" localSheetId="2">#REF!</definedName>
    <definedName name="Adv_Jan">#REF!</definedName>
    <definedName name="Adv_Jul" localSheetId="2">#REF!</definedName>
    <definedName name="Adv_Jul">#REF!</definedName>
    <definedName name="Adv_Jun" localSheetId="2">#REF!</definedName>
    <definedName name="Adv_Jun">#REF!</definedName>
    <definedName name="Adv_Mar" localSheetId="2">#REF!</definedName>
    <definedName name="Adv_Mar">#REF!</definedName>
    <definedName name="Adv_May" localSheetId="2">#REF!</definedName>
    <definedName name="Adv_May">#REF!</definedName>
    <definedName name="Adv_Nov" localSheetId="2">#REF!</definedName>
    <definedName name="Adv_Nov">#REF!</definedName>
    <definedName name="Adv_Oct" localSheetId="2">#REF!</definedName>
    <definedName name="Adv_Oct">#REF!</definedName>
    <definedName name="Adv_Sep" localSheetId="2">#REF!</definedName>
    <definedName name="Adv_Sep">#REF!</definedName>
    <definedName name="AdvBegMo" localSheetId="2">#REF!</definedName>
    <definedName name="AdvBegMo">#REF!</definedName>
    <definedName name="AdvCost" localSheetId="2">#REF!</definedName>
    <definedName name="AdvCost">#REF!</definedName>
    <definedName name="AdvEndMo" localSheetId="2">#REF!</definedName>
    <definedName name="AdvEndMo">#REF!</definedName>
    <definedName name="AgencyFee" localSheetId="2">#REF!</definedName>
    <definedName name="AgencyFee">#REF!</definedName>
    <definedName name="APGrowth">[2]Assumptions!$H$9</definedName>
    <definedName name="ARGrowth">[2]Assumptions!$H$11</definedName>
    <definedName name="ASD" localSheetId="2">#REF!</definedName>
    <definedName name="ASD" localSheetId="6">#REF!</definedName>
    <definedName name="ASD">#REF!</definedName>
    <definedName name="asdf" localSheetId="2">#REF!</definedName>
    <definedName name="asdf" localSheetId="6">#REF!</definedName>
    <definedName name="asdf">#REF!</definedName>
    <definedName name="asdfasdf" localSheetId="2">#REF!</definedName>
    <definedName name="asdfasdf" localSheetId="6">#REF!</definedName>
    <definedName name="asdfasdf">#REF!</definedName>
    <definedName name="AutoAllow" localSheetId="2">#REF!</definedName>
    <definedName name="AutoAllow">#REF!</definedName>
    <definedName name="AutoExp" localSheetId="2">#REF!</definedName>
    <definedName name="AutoExp">#REF!</definedName>
    <definedName name="AvgLength">[3]Credible!$AQ$3</definedName>
    <definedName name="BankChgDate" localSheetId="2">#REF!</definedName>
    <definedName name="BankChgDate">#REF!</definedName>
    <definedName name="BankCost" localSheetId="2">#REF!</definedName>
    <definedName name="BankCost">#REF!</definedName>
    <definedName name="BEN" localSheetId="2">#REF!</definedName>
    <definedName name="BEN" localSheetId="6">#REF!</definedName>
    <definedName name="BEN">#REF!</definedName>
    <definedName name="Benefits_Uplift" localSheetId="2">#REF!</definedName>
    <definedName name="Benefits_Uplift">#REF!</definedName>
    <definedName name="bonk">'[4]Find-Replace'!$A$1:$C$14</definedName>
    <definedName name="BonusCost" localSheetId="2">#REF!</definedName>
    <definedName name="BonusCost">#REF!</definedName>
    <definedName name="BonusDate" localSheetId="2">#REF!</definedName>
    <definedName name="BonusDate">#REF!</definedName>
    <definedName name="BookCost" localSheetId="2">#REF!</definedName>
    <definedName name="BookCost">#REF!</definedName>
    <definedName name="BookMonth" localSheetId="2">#REF!</definedName>
    <definedName name="BookMonth">#REF!</definedName>
    <definedName name="BrandCopaymentIndex" localSheetId="6">[5]RxData!#REF!</definedName>
    <definedName name="BrandCopaymentIndex">[5]RxData!#REF!</definedName>
    <definedName name="BrandCostperScriptAdj" localSheetId="6">[5]RxData!#REF!</definedName>
    <definedName name="BrandCostperScriptAdj">[5]RxData!#REF!</definedName>
    <definedName name="BrandCostperScriptIndex" localSheetId="6">[5]RxData!#REF!</definedName>
    <definedName name="BrandCostperScriptIndex">[5]RxData!#REF!</definedName>
    <definedName name="BrandUtilAdj" localSheetId="6">[5]RxData!#REF!</definedName>
    <definedName name="BrandUtilAdj">[5]RxData!#REF!</definedName>
    <definedName name="bun" localSheetId="2">#REF!</definedName>
    <definedName name="bun" localSheetId="6">#REF!</definedName>
    <definedName name="bun">#REF!</definedName>
    <definedName name="CellphoneCost" localSheetId="2">#REF!</definedName>
    <definedName name="CellphoneCost">#REF!</definedName>
    <definedName name="CellphoneDate" localSheetId="2">#REF!</definedName>
    <definedName name="CellphoneDate">#REF!</definedName>
    <definedName name="CFHybrid_Thresh" localSheetId="6">[3]Instructions!#REF!</definedName>
    <definedName name="CFHybrid_Thresh">[3]Instructions!#REF!</definedName>
    <definedName name="CFMtdSelector" localSheetId="6">[3]Credible!#REF!</definedName>
    <definedName name="CFMtdSelector">[3]Credible!#REF!</definedName>
    <definedName name="CharityEventCost" localSheetId="2">#REF!</definedName>
    <definedName name="CharityEventCost">#REF!</definedName>
    <definedName name="CharityEventDate" localSheetId="2">#REF!</definedName>
    <definedName name="CharityEventDate">#REF!</definedName>
    <definedName name="Claims" localSheetId="2">#REF!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 localSheetId="2">#REF!</definedName>
    <definedName name="CompEq_Apr">#REF!</definedName>
    <definedName name="CompEq_Aug" localSheetId="2">#REF!</definedName>
    <definedName name="CompEq_Aug">#REF!</definedName>
    <definedName name="CompEq_Dec" localSheetId="2">#REF!</definedName>
    <definedName name="CompEq_Dec">#REF!</definedName>
    <definedName name="CompEq_Feb" localSheetId="2">#REF!</definedName>
    <definedName name="CompEq_Feb">#REF!</definedName>
    <definedName name="CompEq_Jan" localSheetId="2">#REF!</definedName>
    <definedName name="CompEq_Jan">#REF!</definedName>
    <definedName name="CompEq_Jul" localSheetId="2">#REF!</definedName>
    <definedName name="CompEq_Jul">#REF!</definedName>
    <definedName name="CompEq_Jun" localSheetId="2">#REF!</definedName>
    <definedName name="CompEq_Jun">#REF!</definedName>
    <definedName name="CompEq_Mar" localSheetId="2">#REF!</definedName>
    <definedName name="CompEq_Mar">#REF!</definedName>
    <definedName name="CompEq_May" localSheetId="2">#REF!</definedName>
    <definedName name="CompEq_May">#REF!</definedName>
    <definedName name="CompEq_Nov" localSheetId="2">#REF!</definedName>
    <definedName name="CompEq_Nov">#REF!</definedName>
    <definedName name="CompEq_Oct" localSheetId="2">#REF!</definedName>
    <definedName name="CompEq_Oct">#REF!</definedName>
    <definedName name="CompEq_Sep" localSheetId="2">#REF!</definedName>
    <definedName name="CompEq_Sep">#REF!</definedName>
    <definedName name="Composite" localSheetId="2">#REF!</definedName>
    <definedName name="Composite">#REF!</definedName>
    <definedName name="ComputerBegMo" localSheetId="2">#REF!</definedName>
    <definedName name="ComputerBegMo">#REF!</definedName>
    <definedName name="ComputerCost" localSheetId="2">#REF!</definedName>
    <definedName name="ComputerCost">#REF!</definedName>
    <definedName name="ComputerEndMo" localSheetId="2">#REF!</definedName>
    <definedName name="ComputerEndMo">#REF!</definedName>
    <definedName name="Con" localSheetId="2">#REF!</definedName>
    <definedName name="Con" localSheetId="6">#REF!</definedName>
    <definedName name="Con">#REF!</definedName>
    <definedName name="ContributionsCost" localSheetId="2">#REF!</definedName>
    <definedName name="ContributionsCost">#REF!</definedName>
    <definedName name="ContributionsDate" localSheetId="2">#REF!</definedName>
    <definedName name="ContributionsDate">#REF!</definedName>
    <definedName name="CONV">[3]Instructions!$E$7</definedName>
    <definedName name="CopyCost" localSheetId="2">#REF!</definedName>
    <definedName name="CopyCost">#REF!</definedName>
    <definedName name="CopyingDate" localSheetId="2">#REF!</definedName>
    <definedName name="CopyingDate">#REF!</definedName>
    <definedName name="CopyMRCost" localSheetId="2">#REF!</definedName>
    <definedName name="CopyMRCost">#REF!</definedName>
    <definedName name="CopyMRDate" localSheetId="2">#REF!</definedName>
    <definedName name="CopyMRDate">#REF!</definedName>
    <definedName name="COS" localSheetId="6">[3]Instructions!#REF!</definedName>
    <definedName name="COS">[3]Instructions!#REF!</definedName>
    <definedName name="COSs" localSheetId="6">[3]Instructions!#REF!</definedName>
    <definedName name="COSs">[3]Instructions!#REF!</definedName>
    <definedName name="cost" localSheetId="2">#REF!</definedName>
    <definedName name="cost">#REF!</definedName>
    <definedName name="CostPerEmp" localSheetId="2">#REF!</definedName>
    <definedName name="CostPerEmp">#REF!</definedName>
    <definedName name="Counts">'[4]Claim Counts'!$A$5:$W$1710</definedName>
    <definedName name="Cred_Treshold" localSheetId="6">[3]Instructions!#REF!</definedName>
    <definedName name="Cred_Treshold">[3]Instructions!#REF!</definedName>
    <definedName name="CredibleChart">[3]Credible!$AN$48</definedName>
    <definedName name="Cumulative_Engagement">[9]ENG!$J$23:$J$34,[9]ENG!$J$37:$J$48</definedName>
    <definedName name="Current_Date" localSheetId="2">#REF!</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 localSheetId="6">[3]Instructions!#REF!</definedName>
    <definedName name="_xlnm.Database">[3]Instructions!#REF!</definedName>
    <definedName name="DataOffset" localSheetId="6">[3]Instructions!#REF!</definedName>
    <definedName name="DataOffset">[3]Instructions!#REF!</definedName>
    <definedName name="DataWHeader" localSheetId="2">#REF!</definedName>
    <definedName name="DataWHeader" localSheetId="6">#REF!</definedName>
    <definedName name="DataWHeader">#REF!</definedName>
    <definedName name="DecBenes" localSheetId="2">#REF!</definedName>
    <definedName name="DecBenes">#REF!</definedName>
    <definedName name="Demitri" localSheetId="6">#REF!</definedName>
    <definedName name="Demitri">#REF!</definedName>
    <definedName name="Dental">#REF!</definedName>
    <definedName name="DEPTCONV" localSheetId="2">#REF!</definedName>
    <definedName name="DEPTCONV">#REF!</definedName>
    <definedName name="detail" localSheetId="2">#REF!</definedName>
    <definedName name="detail">#REF!</definedName>
    <definedName name="eb" localSheetId="2">#REF!</definedName>
    <definedName name="eb" localSheetId="6">#REF!</definedName>
    <definedName name="eb">#REF!</definedName>
    <definedName name="EduAuto" localSheetId="2">#REF!</definedName>
    <definedName name="EduAuto">#REF!</definedName>
    <definedName name="EduLodging" localSheetId="2">#REF!</definedName>
    <definedName name="EduLodging">#REF!</definedName>
    <definedName name="EduMeals" localSheetId="2">#REF!</definedName>
    <definedName name="EduMeals">#REF!</definedName>
    <definedName name="EduReimbCost" localSheetId="2">#REF!</definedName>
    <definedName name="EduReimbCost">#REF!</definedName>
    <definedName name="EduReimbDate" localSheetId="2">#REF!</definedName>
    <definedName name="EduReimbDate">#REF!</definedName>
    <definedName name="EduTransport" localSheetId="2">#REF!</definedName>
    <definedName name="EduTransport">#REF!</definedName>
    <definedName name="EduTravel" localSheetId="2">#REF!</definedName>
    <definedName name="EduTravel">#REF!</definedName>
    <definedName name="EEActMealCost" localSheetId="2">#REF!</definedName>
    <definedName name="EEActMealCost">#REF!</definedName>
    <definedName name="EEMonth" localSheetId="2">#REF!</definedName>
    <definedName name="EEMonth">#REF!</definedName>
    <definedName name="EETempLivingCost" localSheetId="2">#REF!</definedName>
    <definedName name="EETempLivingCost">#REF!</definedName>
    <definedName name="EETempLivingDate" localSheetId="2">#REF!</definedName>
    <definedName name="EETempLivingDate">#REF!</definedName>
    <definedName name="Employee_Listing_by_Dept_Claims_Depts" localSheetId="2">#REF!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 localSheetId="6">[5]RxData!#REF!</definedName>
    <definedName name="GenericCopaymentIndex">[5]RxData!#REF!</definedName>
    <definedName name="GenericCostperScriptAdj" localSheetId="6">[5]RxData!#REF!</definedName>
    <definedName name="GenericCostperScriptAdj">[5]RxData!#REF!</definedName>
    <definedName name="GenericCostperScriptIndex" localSheetId="6">[5]RxData!#REF!</definedName>
    <definedName name="GenericCostperScriptIndex">[5]RxData!#REF!</definedName>
    <definedName name="GenericUtilAdj" localSheetId="6">[5]RxData!#REF!</definedName>
    <definedName name="GenericUtilAdj">[5]RxData!#REF!</definedName>
    <definedName name="GenInsurCost" localSheetId="2">#REF!</definedName>
    <definedName name="GenInsurCost">#REF!</definedName>
    <definedName name="GenInsurDate" localSheetId="2">#REF!</definedName>
    <definedName name="GenInsurDate">#REF!</definedName>
    <definedName name="Holidays" localSheetId="2">#REF!</definedName>
    <definedName name="Holidays">#REF!</definedName>
    <definedName name="HW_1st_Yr" localSheetId="2">#REF!</definedName>
    <definedName name="HW_1st_Yr" localSheetId="6">#REF!</definedName>
    <definedName name="HW_1st_Yr">#REF!</definedName>
    <definedName name="HW_Per" localSheetId="2">#REF!</definedName>
    <definedName name="HW_Per">#REF!</definedName>
    <definedName name="ICBegMo" localSheetId="2">#REF!</definedName>
    <definedName name="ICBegMo">#REF!</definedName>
    <definedName name="ICCost" localSheetId="2">#REF!</definedName>
    <definedName name="ICCost">#REF!</definedName>
    <definedName name="ICcost_Apr" localSheetId="2">#REF!</definedName>
    <definedName name="ICcost_Apr">#REF!</definedName>
    <definedName name="ICcost_Aug" localSheetId="2">#REF!</definedName>
    <definedName name="ICcost_Aug">#REF!</definedName>
    <definedName name="ICcost_Dec" localSheetId="2">#REF!</definedName>
    <definedName name="ICcost_Dec">#REF!</definedName>
    <definedName name="ICcost_Feb" localSheetId="2">#REF!</definedName>
    <definedName name="ICcost_Feb">#REF!</definedName>
    <definedName name="ICcost_Jan" localSheetId="2">#REF!</definedName>
    <definedName name="ICcost_Jan">#REF!</definedName>
    <definedName name="ICcost_Jul" localSheetId="2">#REF!</definedName>
    <definedName name="ICcost_Jul">#REF!</definedName>
    <definedName name="ICcost_Jun" localSheetId="2">#REF!</definedName>
    <definedName name="ICcost_Jun">#REF!</definedName>
    <definedName name="ICcost_Mar" localSheetId="2">#REF!</definedName>
    <definedName name="ICcost_Mar">#REF!</definedName>
    <definedName name="ICcost_May" localSheetId="2">#REF!</definedName>
    <definedName name="ICcost_May">#REF!</definedName>
    <definedName name="ICcost_Nov" localSheetId="2">#REF!</definedName>
    <definedName name="ICcost_Nov">#REF!</definedName>
    <definedName name="ICcost_Oct" localSheetId="2">#REF!</definedName>
    <definedName name="ICcost_Oct">#REF!</definedName>
    <definedName name="ICcost_Sep" localSheetId="2">#REF!</definedName>
    <definedName name="ICcost_Sep">#REF!</definedName>
    <definedName name="ICEndMo" localSheetId="2">#REF!</definedName>
    <definedName name="ICEndMo">#REF!</definedName>
    <definedName name="ICFees" localSheetId="2">#REF!</definedName>
    <definedName name="ICFees">#REF!</definedName>
    <definedName name="ICMonth" localSheetId="2">#REF!</definedName>
    <definedName name="ICMonth">#REF!</definedName>
    <definedName name="ict" localSheetId="2">#REF!</definedName>
    <definedName name="ict" localSheetId="6">#REF!</definedName>
    <definedName name="ict">#REF!</definedName>
    <definedName name="Import" localSheetId="2">#REF!</definedName>
    <definedName name="Import">#REF!</definedName>
    <definedName name="JAN2006BUD" localSheetId="2">#REF!</definedName>
    <definedName name="JAN2006BUD">#REF!</definedName>
    <definedName name="Lamb1" localSheetId="2">#REF!</definedName>
    <definedName name="Lamb1">#REF!</definedName>
    <definedName name="Large_Neg_Claims">[3]Credible!$E$58</definedName>
    <definedName name="Large_Pos_Claims">[3]Credible!$C$58</definedName>
    <definedName name="Lease_Apr" localSheetId="2">#REF!</definedName>
    <definedName name="Lease_Apr">#REF!</definedName>
    <definedName name="Lease_Aug" localSheetId="2">#REF!</definedName>
    <definedName name="Lease_Aug">#REF!</definedName>
    <definedName name="Lease_Dec" localSheetId="2">#REF!</definedName>
    <definedName name="Lease_Dec">#REF!</definedName>
    <definedName name="Lease_Feb" localSheetId="2">#REF!</definedName>
    <definedName name="Lease_Feb">#REF!</definedName>
    <definedName name="Lease_Jan" localSheetId="2">#REF!</definedName>
    <definedName name="Lease_Jan">#REF!</definedName>
    <definedName name="Lease_Jul" localSheetId="2">#REF!</definedName>
    <definedName name="Lease_Jul">#REF!</definedName>
    <definedName name="Lease_Jun" localSheetId="2">#REF!</definedName>
    <definedName name="Lease_Jun">#REF!</definedName>
    <definedName name="Lease_Mar" localSheetId="2">#REF!</definedName>
    <definedName name="Lease_Mar">#REF!</definedName>
    <definedName name="Lease_May" localSheetId="2">#REF!</definedName>
    <definedName name="Lease_May">#REF!</definedName>
    <definedName name="Lease_Nov" localSheetId="2">#REF!</definedName>
    <definedName name="Lease_Nov">#REF!</definedName>
    <definedName name="Lease_Oct" localSheetId="2">#REF!</definedName>
    <definedName name="Lease_Oct">#REF!</definedName>
    <definedName name="Lease_Sep" localSheetId="2">#REF!</definedName>
    <definedName name="Lease_Sep">#REF!</definedName>
    <definedName name="LeaseBegMo" localSheetId="2">#REF!</definedName>
    <definedName name="LeaseBegMo">#REF!</definedName>
    <definedName name="LeaseCost" localSheetId="2">#REF!</definedName>
    <definedName name="LeaseCost">#REF!</definedName>
    <definedName name="LeaseEndMo" localSheetId="2">#REF!</definedName>
    <definedName name="LeaseEndMo">#REF!</definedName>
    <definedName name="Legal_Apr" localSheetId="2">#REF!</definedName>
    <definedName name="Legal_Apr">#REF!</definedName>
    <definedName name="Legal_Aug" localSheetId="2">#REF!</definedName>
    <definedName name="Legal_Aug">#REF!</definedName>
    <definedName name="Legal_Dec" localSheetId="2">#REF!</definedName>
    <definedName name="Legal_Dec">#REF!</definedName>
    <definedName name="Legal_Feb" localSheetId="2">#REF!</definedName>
    <definedName name="Legal_Feb">#REF!</definedName>
    <definedName name="Legal_Jan" localSheetId="2">#REF!</definedName>
    <definedName name="Legal_Jan">#REF!</definedName>
    <definedName name="Legal_Jul" localSheetId="2">#REF!</definedName>
    <definedName name="Legal_Jul">#REF!</definedName>
    <definedName name="Legal_Jun" localSheetId="2">#REF!</definedName>
    <definedName name="Legal_Jun">#REF!</definedName>
    <definedName name="Legal_Mar" localSheetId="2">#REF!</definedName>
    <definedName name="Legal_Mar">#REF!</definedName>
    <definedName name="Legal_May" localSheetId="2">#REF!</definedName>
    <definedName name="Legal_May">#REF!</definedName>
    <definedName name="Legal_Nov" localSheetId="2">#REF!</definedName>
    <definedName name="Legal_Nov">#REF!</definedName>
    <definedName name="Legal_Oct" localSheetId="2">#REF!</definedName>
    <definedName name="Legal_Oct">#REF!</definedName>
    <definedName name="Legal_Sep" localSheetId="2">#REF!</definedName>
    <definedName name="Legal_Sep">#REF!</definedName>
    <definedName name="LegalBegMo" localSheetId="2">#REF!</definedName>
    <definedName name="LegalBegMo">#REF!</definedName>
    <definedName name="LegalCost" localSheetId="2">#REF!</definedName>
    <definedName name="LegalCost">#REF!</definedName>
    <definedName name="LegalEndMo" localSheetId="2">#REF!</definedName>
    <definedName name="LegalEndMo">#REF!</definedName>
    <definedName name="License_Apr" localSheetId="2">#REF!</definedName>
    <definedName name="License_Apr">#REF!</definedName>
    <definedName name="License_Aug" localSheetId="2">#REF!</definedName>
    <definedName name="License_Aug">#REF!</definedName>
    <definedName name="License_Dec" localSheetId="2">#REF!</definedName>
    <definedName name="License_Dec">#REF!</definedName>
    <definedName name="License_Feb" localSheetId="2">#REF!</definedName>
    <definedName name="License_Feb">#REF!</definedName>
    <definedName name="License_Jan" localSheetId="2">#REF!</definedName>
    <definedName name="License_Jan">#REF!</definedName>
    <definedName name="License_Jul" localSheetId="2">#REF!</definedName>
    <definedName name="License_Jul">#REF!</definedName>
    <definedName name="License_Jun" localSheetId="2">#REF!</definedName>
    <definedName name="License_Jun">#REF!</definedName>
    <definedName name="License_Mar" localSheetId="2">#REF!</definedName>
    <definedName name="License_Mar">#REF!</definedName>
    <definedName name="License_May" localSheetId="2">#REF!</definedName>
    <definedName name="License_May">#REF!</definedName>
    <definedName name="License_Nov" localSheetId="2">#REF!</definedName>
    <definedName name="License_Nov">#REF!</definedName>
    <definedName name="License_Oct" localSheetId="2">#REF!</definedName>
    <definedName name="License_Oct">#REF!</definedName>
    <definedName name="License_Sep" localSheetId="2">#REF!</definedName>
    <definedName name="License_Sep">#REF!</definedName>
    <definedName name="LicenseBegMo" localSheetId="2">#REF!</definedName>
    <definedName name="LicenseBegMo">#REF!</definedName>
    <definedName name="LicenseCost" localSheetId="2">#REF!</definedName>
    <definedName name="LicenseCost">#REF!</definedName>
    <definedName name="LicenseEndMo" localSheetId="2">#REF!</definedName>
    <definedName name="LicenseEndMo">#REF!</definedName>
    <definedName name="LineCounts">'[4]Claim Line Counts'!$A$4:$U$388</definedName>
    <definedName name="Lodging" localSheetId="2">#REF!</definedName>
    <definedName name="Lodging">#REF!</definedName>
    <definedName name="LogicRangeWHeader" localSheetId="2">#REF!</definedName>
    <definedName name="LogicRangeWHeader" localSheetId="6">#REF!</definedName>
    <definedName name="LogicRangeWHeader">#REF!</definedName>
    <definedName name="lyn" localSheetId="2">#REF!</definedName>
    <definedName name="lyn" localSheetId="6">#REF!</definedName>
    <definedName name="lyn">#REF!</definedName>
    <definedName name="MailDate" localSheetId="2">#REF!</definedName>
    <definedName name="MailDate">#REF!</definedName>
    <definedName name="MayPR" localSheetId="2">#REF!</definedName>
    <definedName name="MayPR" localSheetId="6">#REF!</definedName>
    <definedName name="MayPR">#REF!</definedName>
    <definedName name="MayPRTax" localSheetId="2">#REF!</definedName>
    <definedName name="MayPRTax" localSheetId="6">#REF!</definedName>
    <definedName name="MayPRTax">#REF!</definedName>
    <definedName name="Meals" localSheetId="2">#REF!</definedName>
    <definedName name="Meals">#REF!</definedName>
    <definedName name="medical">#REF!</definedName>
    <definedName name="Mktg_Apr" localSheetId="2">#REF!</definedName>
    <definedName name="Mktg_Apr">#REF!</definedName>
    <definedName name="Mktg_Aug" localSheetId="2">#REF!</definedName>
    <definedName name="Mktg_Aug">#REF!</definedName>
    <definedName name="Mktg_Dec" localSheetId="2">#REF!</definedName>
    <definedName name="Mktg_Dec">#REF!</definedName>
    <definedName name="Mktg_Feb" localSheetId="2">#REF!</definedName>
    <definedName name="Mktg_Feb">#REF!</definedName>
    <definedName name="Mktg_Jan" localSheetId="2">#REF!</definedName>
    <definedName name="Mktg_Jan">#REF!</definedName>
    <definedName name="Mktg_Jul" localSheetId="2">#REF!</definedName>
    <definedName name="Mktg_Jul">#REF!</definedName>
    <definedName name="Mktg_Jun" localSheetId="2">#REF!</definedName>
    <definedName name="Mktg_Jun">#REF!</definedName>
    <definedName name="Mktg_Mar" localSheetId="2">#REF!</definedName>
    <definedName name="Mktg_Mar">#REF!</definedName>
    <definedName name="Mktg_May" localSheetId="2">#REF!</definedName>
    <definedName name="Mktg_May">#REF!</definedName>
    <definedName name="Mktg_Nov" localSheetId="2">#REF!</definedName>
    <definedName name="Mktg_Nov">#REF!</definedName>
    <definedName name="Mktg_Oct" localSheetId="2">#REF!</definedName>
    <definedName name="Mktg_Oct">#REF!</definedName>
    <definedName name="Mktg_Sep" localSheetId="2">#REF!</definedName>
    <definedName name="Mktg_Sep">#REF!</definedName>
    <definedName name="MktgBegDate" localSheetId="2">#REF!</definedName>
    <definedName name="MktgBegDate">#REF!</definedName>
    <definedName name="MktgCost" localSheetId="2">#REF!</definedName>
    <definedName name="MktgCost">#REF!</definedName>
    <definedName name="MktgEndDate" localSheetId="2">#REF!</definedName>
    <definedName name="MktgEndDate">#REF!</definedName>
    <definedName name="MOPS" localSheetId="6">[3]Input!#REF!</definedName>
    <definedName name="MOPS">[3]Input!#REF!</definedName>
    <definedName name="MOS" localSheetId="6">[3]Instructions!#REF!</definedName>
    <definedName name="MOS">[3]Instructions!#REF!</definedName>
    <definedName name="MovingCost" localSheetId="2">#REF!</definedName>
    <definedName name="MovingCost">#REF!</definedName>
    <definedName name="MovingDate" localSheetId="2">#REF!</definedName>
    <definedName name="MovingDate">#REF!</definedName>
    <definedName name="New_Position" localSheetId="2">#REF!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 localSheetId="2">#REF!</definedName>
    <definedName name="OfficeExpCost">#REF!</definedName>
    <definedName name="OfficeExpDate" localSheetId="2">#REF!</definedName>
    <definedName name="OfficeExpDate">#REF!</definedName>
    <definedName name="OfficeSupCost" localSheetId="2">#REF!</definedName>
    <definedName name="OfficeSupCost">#REF!</definedName>
    <definedName name="OfficeSupDate" localSheetId="2">#REF!</definedName>
    <definedName name="OfficeSupDate">#REF!</definedName>
    <definedName name="OffMaintCost" localSheetId="2">#REF!</definedName>
    <definedName name="OffMaintCost">#REF!</definedName>
    <definedName name="OffMaintDate" localSheetId="2">#REF!</definedName>
    <definedName name="OffMaintDate">#REF!</definedName>
    <definedName name="Old_Data" localSheetId="2">#REF!</definedName>
    <definedName name="Old_Data">#REF!</definedName>
    <definedName name="OPS_Per" localSheetId="2">#REF!</definedName>
    <definedName name="OPS_Per">#REF!</definedName>
    <definedName name="OrgDuesCost" localSheetId="2">#REF!</definedName>
    <definedName name="OrgDuesCost">#REF!</definedName>
    <definedName name="OrgDuesDate" localSheetId="2">#REF!</definedName>
    <definedName name="OrgDuesDate">#REF!</definedName>
    <definedName name="Other">#REF!</definedName>
    <definedName name="OtherStaff">#REF!</definedName>
    <definedName name="PAID">[3]Instructions!$E$6</definedName>
    <definedName name="ParkingCost" localSheetId="2">#REF!</definedName>
    <definedName name="ParkingCost">#REF!</definedName>
    <definedName name="ParkingDate" localSheetId="2">#REF!</definedName>
    <definedName name="ParkingDate">#REF!</definedName>
    <definedName name="PayrollCost" localSheetId="2">#REF!</definedName>
    <definedName name="PayrollCost">#REF!</definedName>
    <definedName name="PayrollDate" localSheetId="2">#REF!</definedName>
    <definedName name="PayrollDate">#REF!</definedName>
    <definedName name="pivot">'[4]Claim Counts'!$E$6:$O$455</definedName>
    <definedName name="Plan" localSheetId="6">[3]Instructions!#REF!</definedName>
    <definedName name="Plan">[3]Instructions!#REF!</definedName>
    <definedName name="Plans">'[4]Summary Graphs'!$O$1:$O$8</definedName>
    <definedName name="Positions">#REF!</definedName>
    <definedName name="Positions2">#REF!</definedName>
    <definedName name="PostageCost" localSheetId="2">#REF!</definedName>
    <definedName name="PostageCost">#REF!</definedName>
    <definedName name="PostageDate" localSheetId="2">#REF!</definedName>
    <definedName name="PostageDate">#REF!</definedName>
    <definedName name="PPGrowth">[2]Assumptions!$H$10</definedName>
    <definedName name="PrevCOS">[3]Input!$F$2</definedName>
    <definedName name="PRG" localSheetId="2">#REF!</definedName>
    <definedName name="PRG" localSheetId="6">#REF!</definedName>
    <definedName name="PRG">#REF!</definedName>
    <definedName name="_xlnm.Print_Area" localSheetId="0">'1. Title'!$B$1:$B$11</definedName>
    <definedName name="_xlnm.Print_Area" localSheetId="1">'2. Contents'!$A$1:$D$17</definedName>
    <definedName name="_xlnm.Print_Area" localSheetId="2">'3. Instructions'!$A$1:$R$27</definedName>
    <definedName name="_xlnm.Print_Area" localSheetId="3">'4. Cost Proposal Summary'!$A$1:$H$18</definedName>
    <definedName name="_xlnm.Print_Area" localSheetId="4">'5. Staff Hourly Pricing'!$A$1:$L$13</definedName>
    <definedName name="_xlnm.Print_Area" localSheetId="6">'7. Ongoing Ops Staffing Costs'!$A$1:$H$54</definedName>
    <definedName name="_xlnm.Print_Titles" localSheetId="3">'4. Cost Proposal Summary'!$1:$2</definedName>
    <definedName name="PrintCost" localSheetId="2">#REF!</definedName>
    <definedName name="PrintCost">#REF!</definedName>
    <definedName name="PrintDate" localSheetId="2">#REF!</definedName>
    <definedName name="PrintDate">#REF!</definedName>
    <definedName name="PrintPostageCost" localSheetId="2">#REF!</definedName>
    <definedName name="PrintPostageCost">#REF!</definedName>
    <definedName name="ProfDuesCost" localSheetId="2">#REF!</definedName>
    <definedName name="ProfDuesCost">#REF!</definedName>
    <definedName name="ProfDuesDate" localSheetId="2">#REF!</definedName>
    <definedName name="ProfDuesDate">#REF!</definedName>
    <definedName name="PropTaxCost" localSheetId="2">#REF!</definedName>
    <definedName name="PropTaxCost">#REF!</definedName>
    <definedName name="PropTaxDate" localSheetId="2">#REF!</definedName>
    <definedName name="PropTaxDate">#REF!</definedName>
    <definedName name="PT" localSheetId="2">#REF!</definedName>
    <definedName name="PT" localSheetId="6">#REF!</definedName>
    <definedName name="PT">#REF!</definedName>
    <definedName name="RangesForSelection" localSheetId="6">[3]Instructions!#REF!</definedName>
    <definedName name="RangesForSelection">[3]Instructions!#REF!</definedName>
    <definedName name="RBUC">[3]Instructions!$F$7</definedName>
    <definedName name="RentCost" localSheetId="2">#REF!</definedName>
    <definedName name="RentCost">#REF!</definedName>
    <definedName name="RentDate" localSheetId="2">#REF!</definedName>
    <definedName name="RentDate">#REF!</definedName>
    <definedName name="RepairCost" localSheetId="2">#REF!</definedName>
    <definedName name="RepairCost">#REF!</definedName>
    <definedName name="RepairDate" localSheetId="2">#REF!</definedName>
    <definedName name="RepairDate">#REF!</definedName>
    <definedName name="RID" localSheetId="2">#REF!</definedName>
    <definedName name="RID" localSheetId="6">#REF!</definedName>
    <definedName name="RID">#REF!</definedName>
    <definedName name="sadf" localSheetId="2">#REF!</definedName>
    <definedName name="sadf" localSheetId="6">#REF!</definedName>
    <definedName name="sadf">#REF!</definedName>
    <definedName name="Scenario" localSheetId="2">#REF!</definedName>
    <definedName name="Scenario">#REF!</definedName>
    <definedName name="Sensitivity_High">[3]Credible!$C$53</definedName>
    <definedName name="Sensitivity_Low">[3]Credible!$E$53</definedName>
    <definedName name="sfdb" localSheetId="2">#REF!</definedName>
    <definedName name="sfdb" localSheetId="6">#REF!</definedName>
    <definedName name="sfdb">#REF!</definedName>
    <definedName name="sfdf" localSheetId="2">#REF!</definedName>
    <definedName name="sfdf" localSheetId="6">#REF!</definedName>
    <definedName name="sfdf">#REF!</definedName>
    <definedName name="sfdl" localSheetId="2">#REF!</definedName>
    <definedName name="sfdl" localSheetId="6">#REF!</definedName>
    <definedName name="sfdl">#REF!</definedName>
    <definedName name="sfvb" localSheetId="2">#REF!</definedName>
    <definedName name="sfvb" localSheetId="6">#REF!</definedName>
    <definedName name="sfvb">#REF!</definedName>
    <definedName name="sfvf" localSheetId="2">#REF!</definedName>
    <definedName name="sfvf" localSheetId="6">#REF!</definedName>
    <definedName name="sfvf">#REF!</definedName>
    <definedName name="sfvl" localSheetId="2">#REF!</definedName>
    <definedName name="sfvl" localSheetId="6">#REF!</definedName>
    <definedName name="sfvl">#REF!</definedName>
    <definedName name="Software_Apr" localSheetId="2">#REF!</definedName>
    <definedName name="Software_Apr">#REF!</definedName>
    <definedName name="Software_Aug" localSheetId="2">#REF!</definedName>
    <definedName name="Software_Aug">#REF!</definedName>
    <definedName name="Software_Dec" localSheetId="2">#REF!</definedName>
    <definedName name="Software_Dec">#REF!</definedName>
    <definedName name="Software_Feb" localSheetId="2">#REF!</definedName>
    <definedName name="Software_Feb">#REF!</definedName>
    <definedName name="Software_Jan" localSheetId="2">#REF!</definedName>
    <definedName name="Software_Jan">#REF!</definedName>
    <definedName name="Software_Jul" localSheetId="2">#REF!</definedName>
    <definedName name="Software_Jul">#REF!</definedName>
    <definedName name="Software_Jun" localSheetId="2">#REF!</definedName>
    <definedName name="Software_Jun">#REF!</definedName>
    <definedName name="Software_Mar" localSheetId="2">#REF!</definedName>
    <definedName name="Software_Mar">#REF!</definedName>
    <definedName name="Software_May" localSheetId="2">#REF!</definedName>
    <definedName name="Software_May">#REF!</definedName>
    <definedName name="Software_Nov" localSheetId="2">#REF!</definedName>
    <definedName name="Software_Nov">#REF!</definedName>
    <definedName name="Software_Oct" localSheetId="2">#REF!</definedName>
    <definedName name="Software_Oct">#REF!</definedName>
    <definedName name="Software_Sep" localSheetId="2">#REF!</definedName>
    <definedName name="Software_Sep">#REF!</definedName>
    <definedName name="SoftwareBegMo" localSheetId="2">#REF!</definedName>
    <definedName name="SoftwareBegMo">#REF!</definedName>
    <definedName name="SoftwareCost" localSheetId="2">#REF!</definedName>
    <definedName name="SoftwareCost">#REF!</definedName>
    <definedName name="SoftwareEndMo" localSheetId="2">#REF!</definedName>
    <definedName name="SoftwareEndMo">#REF!</definedName>
    <definedName name="Staffing" hidden="1">{#N/A,#N/A,FALSE,"Consolidated 2002";#N/A,#N/A,FALSE,"Consolidated 2003";#N/A,#N/A,FALSE,"Consolidated 2004";#N/A,#N/A,FALSE,"2002 Assumptions";#N/A,#N/A,FALSE,"2003 Assumptions";#N/A,#N/A,FALSE,"2004 Assumptions"}</definedName>
    <definedName name="StorageCost" localSheetId="2">#REF!</definedName>
    <definedName name="StorageCost">#REF!</definedName>
    <definedName name="StorageDate" localSheetId="2">#REF!</definedName>
    <definedName name="StorageDate">#REF!</definedName>
    <definedName name="SubscripEndMo" localSheetId="2">#REF!</definedName>
    <definedName name="SubscripEndMo">#REF!</definedName>
    <definedName name="Subscript_Apr" localSheetId="2">#REF!</definedName>
    <definedName name="Subscript_Apr">#REF!</definedName>
    <definedName name="Subscript_Aug" localSheetId="2">#REF!</definedName>
    <definedName name="Subscript_Aug">#REF!</definedName>
    <definedName name="Subscript_Dec" localSheetId="2">#REF!</definedName>
    <definedName name="Subscript_Dec">#REF!</definedName>
    <definedName name="Subscript_Feb" localSheetId="2">#REF!</definedName>
    <definedName name="Subscript_Feb">#REF!</definedName>
    <definedName name="Subscript_Jan" localSheetId="2">#REF!</definedName>
    <definedName name="Subscript_Jan">#REF!</definedName>
    <definedName name="Subscript_Jul" localSheetId="2">#REF!</definedName>
    <definedName name="Subscript_Jul">#REF!</definedName>
    <definedName name="Subscript_Jun" localSheetId="2">#REF!</definedName>
    <definedName name="Subscript_Jun">#REF!</definedName>
    <definedName name="Subscript_Mar" localSheetId="2">#REF!</definedName>
    <definedName name="Subscript_Mar">#REF!</definedName>
    <definedName name="Subscript_May" localSheetId="2">#REF!</definedName>
    <definedName name="Subscript_May">#REF!</definedName>
    <definedName name="Subscript_Nov" localSheetId="2">#REF!</definedName>
    <definedName name="Subscript_Nov">#REF!</definedName>
    <definedName name="Subscript_Oct" localSheetId="2">#REF!</definedName>
    <definedName name="Subscript_Oct">#REF!</definedName>
    <definedName name="Subscript_Sep" localSheetId="2">#REF!</definedName>
    <definedName name="Subscript_Sep">#REF!</definedName>
    <definedName name="SubscriptBegMo" localSheetId="2">#REF!</definedName>
    <definedName name="SubscriptBegMo">#REF!</definedName>
    <definedName name="SubscriptCost" localSheetId="2">#REF!</definedName>
    <definedName name="SubscriptCost">#REF!</definedName>
    <definedName name="SW_1st_Yr" localSheetId="2">#REF!</definedName>
    <definedName name="SW_1st_Yr" localSheetId="6">#REF!</definedName>
    <definedName name="SW_1st_Yr">#REF!</definedName>
    <definedName name="SW_Per" localSheetId="2">#REF!</definedName>
    <definedName name="SW_Per" localSheetId="6">#REF!</definedName>
    <definedName name="SW_Per">#REF!</definedName>
    <definedName name="T02_Final_Phys_Data" localSheetId="2">#REF!</definedName>
    <definedName name="T02_Final_Phys_Data">#REF!</definedName>
    <definedName name="Tax">[2]Assumptions!$C$24</definedName>
    <definedName name="TelephoneCost" localSheetId="2">#REF!</definedName>
    <definedName name="TelephoneCost">#REF!</definedName>
    <definedName name="TelephoneDate" localSheetId="2">#REF!</definedName>
    <definedName name="TelephoneDate">#REF!</definedName>
    <definedName name="TempCost" localSheetId="2">#REF!</definedName>
    <definedName name="TempCost">#REF!</definedName>
    <definedName name="TempCost_Apr" localSheetId="2">#REF!</definedName>
    <definedName name="TempCost_Apr">#REF!</definedName>
    <definedName name="TempCost_Aug" localSheetId="2">#REF!</definedName>
    <definedName name="TempCost_Aug">#REF!</definedName>
    <definedName name="TempCost_Dec" localSheetId="2">#REF!</definedName>
    <definedName name="TempCost_Dec">#REF!</definedName>
    <definedName name="TempCost_Feb" localSheetId="2">#REF!</definedName>
    <definedName name="TempCost_Feb">#REF!</definedName>
    <definedName name="TempCost_Jan" localSheetId="2">#REF!</definedName>
    <definedName name="TempCost_Jan">#REF!</definedName>
    <definedName name="TempCost_Jul" localSheetId="2">#REF!</definedName>
    <definedName name="TempCost_Jul">#REF!</definedName>
    <definedName name="TempCost_Jun" localSheetId="2">#REF!</definedName>
    <definedName name="TempCost_Jun">#REF!</definedName>
    <definedName name="TempCost_Mar" localSheetId="2">#REF!</definedName>
    <definedName name="TempCost_Mar">#REF!</definedName>
    <definedName name="TempCost_May" localSheetId="2">#REF!</definedName>
    <definedName name="TempCost_May">#REF!</definedName>
    <definedName name="TempCost_Nov" localSheetId="2">#REF!</definedName>
    <definedName name="TempCost_Nov">#REF!</definedName>
    <definedName name="TempCost_Oct" localSheetId="2">#REF!</definedName>
    <definedName name="TempCost_Oct">#REF!</definedName>
    <definedName name="TempCost_Sep" localSheetId="2">#REF!</definedName>
    <definedName name="TempCost_Sep">#REF!</definedName>
    <definedName name="TempDays" localSheetId="2">#REF!</definedName>
    <definedName name="TempDays">#REF!</definedName>
    <definedName name="TempEEEndMo" localSheetId="2">#REF!</definedName>
    <definedName name="TempEEEndMo">#REF!</definedName>
    <definedName name="TempEEMo" localSheetId="2">#REF!</definedName>
    <definedName name="TempEEMo">#REF!</definedName>
    <definedName name="TempHireDate" localSheetId="2">#REF!</definedName>
    <definedName name="TempHireDate">#REF!</definedName>
    <definedName name="TempTotalExp" localSheetId="2">#REF!</definedName>
    <definedName name="TempTotalExp">#REF!</definedName>
    <definedName name="test" localSheetId="2">#REF!</definedName>
    <definedName name="test" localSheetId="6">#REF!</definedName>
    <definedName name="test">#REF!</definedName>
    <definedName name="Train" localSheetId="2">#REF!</definedName>
    <definedName name="Train" localSheetId="6">#REF!</definedName>
    <definedName name="Train">#REF!</definedName>
    <definedName name="TrainingCost" localSheetId="2">#REF!</definedName>
    <definedName name="TrainingCost">#REF!</definedName>
    <definedName name="TrainingDate" localSheetId="2">#REF!</definedName>
    <definedName name="TrainingDate">#REF!</definedName>
    <definedName name="TransExp" localSheetId="2">#REF!</definedName>
    <definedName name="TransExp">#REF!</definedName>
    <definedName name="Trav" localSheetId="2">#REF!</definedName>
    <definedName name="Trav" localSheetId="6">#REF!</definedName>
    <definedName name="Trav">#REF!</definedName>
    <definedName name="TravelDate" localSheetId="2">#REF!</definedName>
    <definedName name="TravelDate">#REF!</definedName>
    <definedName name="TravelExp" localSheetId="2">#REF!</definedName>
    <definedName name="TravelExp">#REF!</definedName>
    <definedName name="Trend">'[3]Non Cred'!$F$8</definedName>
    <definedName name="Triangle">[3]Credible!$A$3</definedName>
    <definedName name="UtilitiesCost" localSheetId="2">#REF!</definedName>
    <definedName name="UtilitiesCost">#REF!</definedName>
    <definedName name="UtilitiesDate" localSheetId="2">#REF!</definedName>
    <definedName name="UtilitiesDate">#REF!</definedName>
    <definedName name="WorkmansCost" localSheetId="2">#REF!</definedName>
    <definedName name="WorkmansCost">#REF!</definedName>
    <definedName name="WorkmansDate" localSheetId="2">#REF!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2"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 localSheetId="2">#REF!</definedName>
    <definedName name="YN">#REF!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41" l="1"/>
  <c r="B21" i="41"/>
  <c r="D30" i="55"/>
  <c r="F71" i="55"/>
  <c r="F70" i="55"/>
  <c r="F69" i="55"/>
  <c r="F68" i="55"/>
  <c r="F67" i="55"/>
  <c r="F66" i="55"/>
  <c r="F65" i="55"/>
  <c r="F64" i="55"/>
  <c r="F63" i="55"/>
  <c r="F62" i="55"/>
  <c r="F61" i="55"/>
  <c r="F60" i="55"/>
  <c r="F59" i="55"/>
  <c r="F58" i="55"/>
  <c r="F57" i="55"/>
  <c r="F56" i="55"/>
  <c r="F48" i="55"/>
  <c r="F49" i="55"/>
  <c r="F50" i="55"/>
  <c r="F47" i="55"/>
  <c r="F46" i="55"/>
  <c r="F45" i="55"/>
  <c r="F44" i="55"/>
  <c r="F43" i="55"/>
  <c r="F42" i="55"/>
  <c r="F41" i="55"/>
  <c r="F40" i="55"/>
  <c r="F39" i="55"/>
  <c r="F38" i="55"/>
  <c r="F37" i="55"/>
  <c r="F36" i="55"/>
  <c r="F35" i="55"/>
  <c r="F2" i="55"/>
  <c r="A2" i="55"/>
  <c r="A1" i="55"/>
  <c r="F2" i="54"/>
  <c r="F2" i="52"/>
  <c r="A2" i="54"/>
  <c r="A1" i="54"/>
  <c r="A1" i="52"/>
  <c r="A2" i="52"/>
  <c r="F72" i="55" l="1"/>
  <c r="C11" i="55" s="1"/>
  <c r="F51" i="55"/>
  <c r="C10" i="55" s="1"/>
  <c r="F54" i="54"/>
  <c r="F53" i="54"/>
  <c r="F52" i="54"/>
  <c r="F51" i="54"/>
  <c r="F50" i="54"/>
  <c r="F49" i="54"/>
  <c r="F48" i="54"/>
  <c r="F47" i="54"/>
  <c r="F46" i="54"/>
  <c r="F45" i="54"/>
  <c r="F44" i="54"/>
  <c r="F43" i="54"/>
  <c r="F42" i="54"/>
  <c r="F41" i="54"/>
  <c r="F40" i="54"/>
  <c r="F39" i="54"/>
  <c r="F38" i="54"/>
  <c r="F37" i="54"/>
  <c r="F36" i="54"/>
  <c r="F35" i="54"/>
  <c r="F34" i="54"/>
  <c r="F33" i="54"/>
  <c r="F32" i="54"/>
  <c r="F31" i="54"/>
  <c r="F30" i="54"/>
  <c r="F55" i="54" l="1"/>
  <c r="C12" i="54" s="1"/>
  <c r="C15" i="3" s="1"/>
  <c r="C209" i="51"/>
  <c r="C210" i="51"/>
  <c r="C211" i="51"/>
  <c r="C212" i="51"/>
  <c r="C213" i="51"/>
  <c r="C214" i="51"/>
  <c r="C215" i="51"/>
  <c r="C216" i="51"/>
  <c r="C217" i="51"/>
  <c r="C218" i="51"/>
  <c r="C219" i="51"/>
  <c r="C220" i="51"/>
  <c r="C221" i="51"/>
  <c r="C222" i="51"/>
  <c r="C223" i="51"/>
  <c r="C224" i="51"/>
  <c r="C225" i="51"/>
  <c r="C226" i="51"/>
  <c r="C227" i="51"/>
  <c r="C228" i="51"/>
  <c r="C208" i="51"/>
  <c r="C207" i="51"/>
  <c r="I35" i="49"/>
  <c r="D228" i="51" s="1"/>
  <c r="I34" i="49"/>
  <c r="D227" i="51" s="1"/>
  <c r="I33" i="49"/>
  <c r="D226" i="51" s="1"/>
  <c r="I32" i="49"/>
  <c r="D225" i="51" s="1"/>
  <c r="I31" i="49"/>
  <c r="D224" i="51" s="1"/>
  <c r="I30" i="49"/>
  <c r="D223" i="51" s="1"/>
  <c r="I29" i="49"/>
  <c r="D222" i="51" s="1"/>
  <c r="I28" i="49"/>
  <c r="D221" i="51" s="1"/>
  <c r="I27" i="49"/>
  <c r="D220" i="51" s="1"/>
  <c r="B18" i="41"/>
  <c r="B15" i="41"/>
  <c r="F41" i="52"/>
  <c r="F40" i="52"/>
  <c r="F39" i="52"/>
  <c r="F38" i="52"/>
  <c r="F37" i="52"/>
  <c r="F36" i="52"/>
  <c r="F35" i="52"/>
  <c r="F34" i="52"/>
  <c r="F33" i="52"/>
  <c r="F32" i="52"/>
  <c r="F31" i="52"/>
  <c r="F30" i="52"/>
  <c r="F29" i="52"/>
  <c r="F28" i="52"/>
  <c r="F27" i="52"/>
  <c r="F26" i="52"/>
  <c r="F25" i="52"/>
  <c r="F24" i="52"/>
  <c r="F23" i="52"/>
  <c r="F22" i="52"/>
  <c r="F21" i="52"/>
  <c r="F20" i="52"/>
  <c r="F19" i="52"/>
  <c r="F18" i="52"/>
  <c r="F17" i="52"/>
  <c r="C13" i="54" l="1"/>
  <c r="D15" i="3" s="1"/>
  <c r="C20" i="54"/>
  <c r="E28" i="55"/>
  <c r="F28" i="55" s="1"/>
  <c r="E29" i="55"/>
  <c r="F29" i="55" s="1"/>
  <c r="E42" i="51"/>
  <c r="F42" i="51" s="1"/>
  <c r="E52" i="51"/>
  <c r="F52" i="51" s="1"/>
  <c r="E50" i="51"/>
  <c r="F50" i="51" s="1"/>
  <c r="E49" i="51"/>
  <c r="F49" i="51" s="1"/>
  <c r="E44" i="51"/>
  <c r="F44" i="51" s="1"/>
  <c r="E51" i="51"/>
  <c r="F51" i="51" s="1"/>
  <c r="E48" i="51"/>
  <c r="F48" i="51" s="1"/>
  <c r="E47" i="51"/>
  <c r="F47" i="51" s="1"/>
  <c r="E43" i="51"/>
  <c r="F43" i="51" s="1"/>
  <c r="E46" i="51"/>
  <c r="F46" i="51" s="1"/>
  <c r="E53" i="51"/>
  <c r="F53" i="51" s="1"/>
  <c r="E45" i="51"/>
  <c r="F45" i="51" s="1"/>
  <c r="F42" i="52"/>
  <c r="C9" i="52" s="1"/>
  <c r="C14" i="54" l="1"/>
  <c r="E15" i="3" s="1"/>
  <c r="C21" i="54"/>
  <c r="H14" i="3"/>
  <c r="G14" i="3"/>
  <c r="F14" i="3"/>
  <c r="E14" i="3"/>
  <c r="D14" i="3"/>
  <c r="C14" i="3"/>
  <c r="C12" i="52"/>
  <c r="D54" i="51"/>
  <c r="F2" i="51"/>
  <c r="A2" i="51"/>
  <c r="A1" i="51"/>
  <c r="C22" i="54" l="1"/>
  <c r="C15" i="54"/>
  <c r="F15" i="3" s="1"/>
  <c r="E36" i="51"/>
  <c r="F36" i="51" s="1"/>
  <c r="E41" i="51"/>
  <c r="F41" i="51" s="1"/>
  <c r="E37" i="51"/>
  <c r="F37" i="51" s="1"/>
  <c r="E40" i="51"/>
  <c r="F40" i="51" s="1"/>
  <c r="E38" i="51"/>
  <c r="F38" i="51" s="1"/>
  <c r="E39" i="51"/>
  <c r="F39" i="51" s="1"/>
  <c r="I14" i="49"/>
  <c r="D207" i="51" s="1"/>
  <c r="E19" i="55" s="1"/>
  <c r="F19" i="55" s="1"/>
  <c r="I15" i="49"/>
  <c r="D208" i="51" s="1"/>
  <c r="E22" i="55" s="1"/>
  <c r="F22" i="55" s="1"/>
  <c r="I16" i="49"/>
  <c r="D209" i="51" s="1"/>
  <c r="E34" i="51" s="1"/>
  <c r="F34" i="51" s="1"/>
  <c r="I17" i="49"/>
  <c r="D210" i="51" s="1"/>
  <c r="E25" i="55" s="1"/>
  <c r="F25" i="55" s="1"/>
  <c r="I18" i="49"/>
  <c r="D211" i="51" s="1"/>
  <c r="I19" i="49"/>
  <c r="D212" i="51" s="1"/>
  <c r="E27" i="55" s="1"/>
  <c r="F27" i="55" s="1"/>
  <c r="I20" i="49"/>
  <c r="D213" i="51" s="1"/>
  <c r="E23" i="55" s="1"/>
  <c r="F23" i="55" s="1"/>
  <c r="I21" i="49"/>
  <c r="D214" i="51" s="1"/>
  <c r="E24" i="55" s="1"/>
  <c r="F24" i="55" s="1"/>
  <c r="I22" i="49"/>
  <c r="D215" i="51" s="1"/>
  <c r="E26" i="55" s="1"/>
  <c r="F26" i="55" s="1"/>
  <c r="I23" i="49"/>
  <c r="D216" i="51" s="1"/>
  <c r="E21" i="55" s="1"/>
  <c r="F21" i="55" s="1"/>
  <c r="I24" i="49"/>
  <c r="D217" i="51" s="1"/>
  <c r="E20" i="55" s="1"/>
  <c r="F20" i="55" s="1"/>
  <c r="I25" i="49"/>
  <c r="D218" i="51" s="1"/>
  <c r="I26" i="49"/>
  <c r="D219" i="51" s="1"/>
  <c r="G2" i="49"/>
  <c r="B12" i="41"/>
  <c r="B9" i="41"/>
  <c r="I13" i="49"/>
  <c r="I12" i="49"/>
  <c r="A2" i="3"/>
  <c r="A2" i="49"/>
  <c r="A2" i="41"/>
  <c r="B7" i="37"/>
  <c r="B8" i="37" s="1"/>
  <c r="B9" i="37" s="1"/>
  <c r="B10" i="37" s="1"/>
  <c r="B11" i="37" s="1"/>
  <c r="B12" i="37" s="1"/>
  <c r="B13" i="37" s="1"/>
  <c r="B14" i="37" s="1"/>
  <c r="A1" i="3"/>
  <c r="A1" i="49"/>
  <c r="A1" i="41"/>
  <c r="C23" i="54" l="1"/>
  <c r="C16" i="54"/>
  <c r="G15" i="3" s="1"/>
  <c r="E31" i="51"/>
  <c r="F31" i="51" s="1"/>
  <c r="E33" i="51"/>
  <c r="F33" i="51" s="1"/>
  <c r="E32" i="51"/>
  <c r="F32" i="51" s="1"/>
  <c r="E35" i="51"/>
  <c r="F35" i="51" s="1"/>
  <c r="D205" i="51"/>
  <c r="D206" i="51"/>
  <c r="C24" i="54" l="1"/>
  <c r="C17" i="54"/>
  <c r="C25" i="54" s="1"/>
  <c r="E30" i="51"/>
  <c r="F30" i="51" s="1"/>
  <c r="E18" i="55"/>
  <c r="F18" i="55" s="1"/>
  <c r="E29" i="51"/>
  <c r="F29" i="51" s="1"/>
  <c r="F54" i="51" s="1"/>
  <c r="C12" i="51" s="1"/>
  <c r="E17" i="55"/>
  <c r="F17" i="55" s="1"/>
  <c r="H15" i="3" l="1"/>
  <c r="F30" i="55"/>
  <c r="C9" i="55" s="1"/>
  <c r="C12" i="55" s="1"/>
  <c r="C12" i="3" s="1"/>
  <c r="C20" i="51"/>
  <c r="C21" i="51" s="1"/>
  <c r="C22" i="51" s="1"/>
  <c r="C23" i="51" s="1"/>
  <c r="C24" i="51" s="1"/>
  <c r="C25" i="51" s="1"/>
  <c r="C13" i="51"/>
  <c r="C13" i="3"/>
  <c r="C16" i="3" l="1"/>
  <c r="C14" i="51"/>
  <c r="D13" i="3"/>
  <c r="D16" i="3" s="1"/>
  <c r="C15" i="51" l="1"/>
  <c r="E13" i="3"/>
  <c r="E16" i="3" s="1"/>
  <c r="C16" i="51" l="1"/>
  <c r="F13" i="3"/>
  <c r="F16" i="3" s="1"/>
  <c r="C8" i="3" s="1"/>
  <c r="C17" i="51" l="1"/>
  <c r="H13" i="3" s="1"/>
  <c r="H16" i="3" s="1"/>
  <c r="G13" i="3"/>
  <c r="G16" i="3" s="1"/>
</calcChain>
</file>

<file path=xl/sharedStrings.xml><?xml version="1.0" encoding="utf-8"?>
<sst xmlns="http://schemas.openxmlformats.org/spreadsheetml/2006/main" count="374" uniqueCount="258">
  <si>
    <t>Member Support Services</t>
  </si>
  <si>
    <t>Attachment D - Cost Proposal</t>
  </si>
  <si>
    <t>RFP 23-75072</t>
  </si>
  <si>
    <t>(Responses Due on May 11, 2023)</t>
  </si>
  <si>
    <t>State of Indiana</t>
  </si>
  <si>
    <t>State of Indiana, Member Support Services RFP 23-75072</t>
  </si>
  <si>
    <t>Contents</t>
  </si>
  <si>
    <t>Tab</t>
  </si>
  <si>
    <t>Tab Name &amp; Hyperlink</t>
  </si>
  <si>
    <t>Title</t>
  </si>
  <si>
    <t>Instructions</t>
  </si>
  <si>
    <t>Cost Proposal Summary</t>
  </si>
  <si>
    <t>Staff Hourly Pricing</t>
  </si>
  <si>
    <t>Implementation Costs</t>
  </si>
  <si>
    <t>Ongoing Ops Staffing Costs</t>
  </si>
  <si>
    <t>Systems Costs</t>
  </si>
  <si>
    <t>Other Operations Costs</t>
  </si>
  <si>
    <t>INSTRUCTIONS</t>
  </si>
  <si>
    <t>Please provide your cost proposal by populating the Cost Proposal template (Attachment D). Note that throughout the template, you are only to fill in cells shaded in yellow. Do not fill in cells shaded grey, blue, or white. Blue cells will populate automatically.</t>
  </si>
  <si>
    <t>4. COST PROPOSAL SUMMARY TAB</t>
  </si>
  <si>
    <t>5. STAFF HOURLY PRICING TAB</t>
  </si>
  <si>
    <t>6. STAFFING COSTS</t>
  </si>
  <si>
    <t>7. SYSTEMS COSTS TAB</t>
  </si>
  <si>
    <t>8. OTHER OPERATIONS COSTS TAB</t>
  </si>
  <si>
    <t>9. IMPLEMENTATION COSTS TAB</t>
  </si>
  <si>
    <t>Respondent Name:</t>
  </si>
  <si>
    <t>&lt;Specify&gt;</t>
  </si>
  <si>
    <t>Please Complete Yellow Shaded Regions</t>
  </si>
  <si>
    <t>Instructions:</t>
  </si>
  <si>
    <t>Other than entering your firm’s name at the top of the page, there is no response necessary on this worksheet. The blue cells will populate automatically based on information entered on other worksheets.</t>
  </si>
  <si>
    <t>Total 4-Year Bid Amount</t>
  </si>
  <si>
    <t>Cost Proposal Summary*</t>
  </si>
  <si>
    <t>Task Description</t>
  </si>
  <si>
    <t>Year 1 Cost</t>
  </si>
  <si>
    <t>Year 2 Cost</t>
  </si>
  <si>
    <t>Year 3 Cost</t>
  </si>
  <si>
    <t>Year 4 Cost</t>
  </si>
  <si>
    <t>Year 5 Cost (Optional Extension)</t>
  </si>
  <si>
    <t>Year 6 Cost (Optional Extension)</t>
  </si>
  <si>
    <t>N/A</t>
  </si>
  <si>
    <t>Staffing Costs</t>
  </si>
  <si>
    <t>Total</t>
  </si>
  <si>
    <t xml:space="preserve">Instructions: </t>
  </si>
  <si>
    <t>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t>
  </si>
  <si>
    <t>Staff HOURLY Pricing</t>
  </si>
  <si>
    <t>Position</t>
  </si>
  <si>
    <t>Position Description</t>
  </si>
  <si>
    <t>Minimum Work Experience Required</t>
  </si>
  <si>
    <t>Degree(s) Required</t>
  </si>
  <si>
    <t>Certifications Required</t>
  </si>
  <si>
    <t>HOURLY Wage Rate Per Position</t>
  </si>
  <si>
    <t>Administrative Overhead (%)</t>
  </si>
  <si>
    <t>Total HOURLY Cost Per Position</t>
  </si>
  <si>
    <t>Example - Helpline Representative</t>
  </si>
  <si>
    <t>Provides program-specific information and managed care education to members.</t>
  </si>
  <si>
    <t>Experience working courteously and effectively with individuals across varying backgrounds and languages; experience with data entry.</t>
  </si>
  <si>
    <t>2-Year Associate's Degree</t>
  </si>
  <si>
    <t>None</t>
  </si>
  <si>
    <t>Project Manager (SOW Section 7.1.1)</t>
  </si>
  <si>
    <t xml:space="preserve">Responsible for facilitating communications between FSSA, the State’s contractors and the Contractor’s executive leadership and staff, ensuring all Contractor functions comply  with the contract,  overseeing and providing all necessary training for key staff, etc. </t>
  </si>
  <si>
    <t>Operations Supervisor (SOW Section 7.1.2)</t>
  </si>
  <si>
    <t>Responsible for directing the activities of the Contract's member services, Helpline performance, member education, member materials development, etc.</t>
  </si>
  <si>
    <r>
      <t>Instructions:</t>
    </r>
    <r>
      <rPr>
        <sz val="10"/>
        <rFont val="Arial"/>
        <family val="2"/>
      </rPr>
      <t xml:space="preserve"> </t>
    </r>
  </si>
  <si>
    <t>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t>
  </si>
  <si>
    <t>Total One-Time Implementation Costs</t>
  </si>
  <si>
    <t>Implementation Staffing Costs</t>
  </si>
  <si>
    <t>Systems Implementation Costs</t>
  </si>
  <si>
    <t>Other Implementation Costs</t>
  </si>
  <si>
    <t>Total Proposed Implementation Costs</t>
  </si>
  <si>
    <t>Implementation Staffing Costs By Task</t>
  </si>
  <si>
    <t>Task(s)</t>
  </si>
  <si>
    <t>Position Responsible</t>
  </si>
  <si>
    <t>Expected Number of Hours required to Complete Implementation Task</t>
  </si>
  <si>
    <t>HOURLY Rate
(paid by the State)</t>
  </si>
  <si>
    <t>Total Implementation Price per Task</t>
  </si>
  <si>
    <t>Proposed Systems Implementation Costs Details</t>
  </si>
  <si>
    <t>Cost Item (Please list each individual element of hardware, software, and ancillary costs in a separate line)</t>
  </si>
  <si>
    <t>Detailed Description</t>
  </si>
  <si>
    <t>Per Unit Cost</t>
  </si>
  <si>
    <t>Quantity</t>
  </si>
  <si>
    <t>Total Cost</t>
  </si>
  <si>
    <t>Proposed Other Implementation Costs Details</t>
  </si>
  <si>
    <t>Cost Item (Please list each individual material, fee, service, and/or ancillary cost that contributes to "Other" Implementation costs in a separate line)</t>
  </si>
  <si>
    <t>Ongoing Operational Staff Costs</t>
  </si>
  <si>
    <r>
      <t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t>
    </r>
    <r>
      <rPr>
        <b/>
        <sz val="10"/>
        <color rgb="FFFF0000"/>
        <rFont val="Arial"/>
        <family val="2"/>
      </rPr>
      <t>No staffing costs related to implementation shall be provided on this tab. Implementation Staffing Costs may be included on Tab 6. "Implementation Costs."</t>
    </r>
    <r>
      <rPr>
        <sz val="10"/>
        <color rgb="FFFF0000"/>
        <rFont val="Arial"/>
        <family val="2"/>
      </rPr>
      <t xml:space="preserve">  </t>
    </r>
  </si>
  <si>
    <t>Annual Staffing Cost Assumptions</t>
  </si>
  <si>
    <t>Fixed Annual Price Increase</t>
  </si>
  <si>
    <t>Annual Staffing Costs Totals</t>
  </si>
  <si>
    <t>Total Proposed Year 1 Cost</t>
  </si>
  <si>
    <t>Fixed Monthly Staffing Costs Per Year</t>
  </si>
  <si>
    <t>Year 1 - Proposed Fixed Monthly Staffing Cost</t>
  </si>
  <si>
    <t>Year 2 - Proposed Fixed Monthly Staffing Cost</t>
  </si>
  <si>
    <t>Year 3 - Proposed Fixed Monthly Staffing Cost</t>
  </si>
  <si>
    <t>Year 4 - Proposed Fixed Monthly Staffing Cost</t>
  </si>
  <si>
    <t>Year 5 - Proposed Fixed Monthly Staffing Cost (Optional Extension)</t>
  </si>
  <si>
    <t>Year 6 - Proposed Fixed Monthly Staffing Cost (Optional Extension)</t>
  </si>
  <si>
    <t>Recurring Staffing Costs By Task</t>
  </si>
  <si>
    <t>Proposed Year 1 Cost</t>
  </si>
  <si>
    <t>Expected Number of Hours required MONTHLY to Complete Task</t>
  </si>
  <si>
    <t>Total Monthly Price</t>
  </si>
  <si>
    <t>Contract Management</t>
  </si>
  <si>
    <t>Project Manager</t>
  </si>
  <si>
    <t>Operations Management</t>
  </si>
  <si>
    <t>Operations Supervisor</t>
  </si>
  <si>
    <t>POSITION</t>
  </si>
  <si>
    <t>Hourly Rate</t>
  </si>
  <si>
    <r>
      <t xml:space="preserve">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t>
    </r>
    <r>
      <rPr>
        <b/>
        <sz val="10"/>
        <color rgb="FFFF0000"/>
        <rFont val="Arial"/>
        <family val="2"/>
      </rPr>
      <t>No systems costs to be included during the six-month implementation (Jan-June 2024) shall be provided on this tab. Systems costs incurred during implementation may be included on Tab 6. "Implementation Costs."</t>
    </r>
  </si>
  <si>
    <t>Annual Systems Costs</t>
  </si>
  <si>
    <t>Total Proposed Annual Cost</t>
  </si>
  <si>
    <t>Fixed Monthly Systems Costs</t>
  </si>
  <si>
    <t>Proposed Fixed Monthly Systems Cost</t>
  </si>
  <si>
    <t>Proposed Annual- Systems Operations Cost Details</t>
  </si>
  <si>
    <r>
      <t>Under the section labeled, "Other Operations Assumptions" please provide your Fixed Annual Other Operations Price Increase percentage - this drives pricing changes for subsequent contract years.</t>
    </r>
    <r>
      <rPr>
        <sz val="10"/>
        <color indexed="10"/>
        <rFont val="Arial"/>
        <family val="2"/>
      </rPr>
      <t xml:space="preserve"> </t>
    </r>
    <r>
      <rPr>
        <sz val="10"/>
        <rFont val="Arial"/>
        <family val="2"/>
      </rPr>
      <t xml:space="preserve">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t>
    </r>
    <r>
      <rPr>
        <b/>
        <sz val="10"/>
        <color rgb="FFFF0000"/>
        <rFont val="Arial"/>
        <family val="2"/>
      </rPr>
      <t xml:space="preserve">No staffing costs related to implementation shall be provided on this tab. Implementation Staffing Costs may be included on Tab 6. "Implementation Costs."  </t>
    </r>
    <r>
      <rPr>
        <b/>
        <sz val="10"/>
        <rFont val="Arial"/>
        <family val="2"/>
      </rPr>
      <t xml:space="preserve">  </t>
    </r>
  </si>
  <si>
    <t>Other Operations Assumptions</t>
  </si>
  <si>
    <t>Fixed Annual Other Operations Price Increase Percentage</t>
  </si>
  <si>
    <t>Annual Other Operations Costs</t>
  </si>
  <si>
    <t>Fixed Monthly Other Operations Costs Per Year</t>
  </si>
  <si>
    <t>Year 1 - Proposed Fixed Monthly Systems Cost</t>
  </si>
  <si>
    <t>Year 2 - Proposed Fixed Monthly Systems Cost</t>
  </si>
  <si>
    <t>Year 3 - Proposed Fixed Monthly Systems Cost</t>
  </si>
  <si>
    <t>Year 4 - Proposed Fixed Monthly Systems Cost</t>
  </si>
  <si>
    <t>Year 5 - Proposed Fixed Monthly Systems Cost</t>
  </si>
  <si>
    <t>Year 6 - Proposed Fixed Monthly Systems Cost</t>
  </si>
  <si>
    <t>Proposed Year 1 - Other Operations Cost Details</t>
  </si>
  <si>
    <t>Cost Item (Please list each individual material, fee, service, and/or ancillary cost that contributes to "Other Operations" costs in a separate line)</t>
  </si>
  <si>
    <t>Responsible for data analysis and reporting as required by State contract and necessary for continued quality improvement. Lead trend analysis and assist in developing potential solutions to systemic issues with MCE's and Pathways.</t>
  </si>
  <si>
    <t>Helpline Representative</t>
  </si>
  <si>
    <t>Provides member-centered services including education, advocacy, mediation with MCE's, greivences and appeals.</t>
  </si>
  <si>
    <t>Legal Counsel</t>
  </si>
  <si>
    <t>Provide legal expertise as needed to advise members on rights and procedures. Will not be providing direct legal services to members.</t>
  </si>
  <si>
    <t>Indiana Legal Services, Inc.</t>
  </si>
  <si>
    <t>IT Technician</t>
  </si>
  <si>
    <t>IT Director</t>
  </si>
  <si>
    <t>Communications Director</t>
  </si>
  <si>
    <t>Training Director</t>
  </si>
  <si>
    <t>Human Resources Director</t>
  </si>
  <si>
    <t xml:space="preserve">CEO </t>
  </si>
  <si>
    <t>CFO</t>
  </si>
  <si>
    <t>Data Analysis and Reporting Manager</t>
  </si>
  <si>
    <t xml:space="preserve">Oversee all aspects and intergration with ILS </t>
  </si>
  <si>
    <t>Onboarding, Develop financial systems and protocols</t>
  </si>
  <si>
    <t>Onboarding and Training (2 months x 10 individuals)</t>
  </si>
  <si>
    <t>Develop tracking systems and reports and training in Medicaid and Medicare issues (3 months)</t>
  </si>
  <si>
    <t>Develop relationships with MCE's and other partners, hire staff, develop quality control procedures, train staff (Six Months)</t>
  </si>
  <si>
    <t>Training Development</t>
  </si>
  <si>
    <t>Senior Legal Project Director</t>
  </si>
  <si>
    <t>Systems Startup</t>
  </si>
  <si>
    <t>Recruitment and Hiring</t>
  </si>
  <si>
    <t>Material Development</t>
  </si>
  <si>
    <t>Data Analysis and Reporting</t>
  </si>
  <si>
    <t>Direct Member Services via Hotline and follow-up</t>
  </si>
  <si>
    <t>Technology Management</t>
  </si>
  <si>
    <t>Provide Legal Consultation</t>
  </si>
  <si>
    <t xml:space="preserve">On-going Communications </t>
  </si>
  <si>
    <t xml:space="preserve">Website Development </t>
  </si>
  <si>
    <t>Printing and Postage</t>
  </si>
  <si>
    <t>Materials provided to members upon request and outreach materials</t>
  </si>
  <si>
    <t>Manage Implementation Process, Procedures, Hire staff, Assure compliance with contract; assure readiness of program by start date; supervise development of training, outreach as requested by state (Six Months)</t>
  </si>
  <si>
    <t>Case Management System: Initial Onboarding</t>
  </si>
  <si>
    <t>Case Management System: Monthly Fee</t>
  </si>
  <si>
    <t>LegalServer CMS Onboarding</t>
  </si>
  <si>
    <t>LegalServer CMS Monthly Hosting Fee</t>
  </si>
  <si>
    <t>LegalServer GOV Cloud Hosting Fee</t>
  </si>
  <si>
    <t xml:space="preserve">Case Management Secure Cloud </t>
  </si>
  <si>
    <t xml:space="preserve">32” Widescreen monitor with split screen: </t>
  </si>
  <si>
    <t xml:space="preserve">Laptops: </t>
  </si>
  <si>
    <t xml:space="preserve">Docking station: </t>
  </si>
  <si>
    <t xml:space="preserve">Headset: </t>
  </si>
  <si>
    <t>Intake Call Center Professional Services</t>
  </si>
  <si>
    <t>Activities related to the configuration, testing, training, and deployment of the communication system</t>
  </si>
  <si>
    <t xml:space="preserve">Talkdesk CX Cloud Elite Licenses </t>
  </si>
  <si>
    <t>Monthly License</t>
  </si>
  <si>
    <t>Training Camp</t>
  </si>
  <si>
    <t>Two weeks of intensive training for 12 staff members off-site</t>
  </si>
  <si>
    <t>Language Line</t>
  </si>
  <si>
    <t>Monthly Fee</t>
  </si>
  <si>
    <t>Printing and Publications</t>
  </si>
  <si>
    <t>Translation Services for Materials (LUNA)</t>
  </si>
  <si>
    <t>Office Space Rent</t>
  </si>
  <si>
    <t>Call Center Licenses</t>
  </si>
  <si>
    <t>Talkdesk CX Cloud Elite $162.50 per month</t>
  </si>
  <si>
    <t>Call Center Phone Charges</t>
  </si>
  <si>
    <t>Talkdesk CX Cloud Elite Usage Rate per minute</t>
  </si>
  <si>
    <t>Call Center Storage Fee</t>
  </si>
  <si>
    <t>Misc Technology Replacement and Repair</t>
  </si>
  <si>
    <t xml:space="preserve">Telephone: office phone set, eFax, and Mobile Desktop softphone app, price is $36.8 per user/per month. </t>
  </si>
  <si>
    <t>The Office 365 (M365 E3)+Azure AD+WVD $176 user/year</t>
  </si>
  <si>
    <t>PDF Xchange: $15 user/month (to edit PDF document)</t>
  </si>
  <si>
    <t>ZeeDrive to bring One Business Drive to laptop: $32.64 user/year</t>
  </si>
  <si>
    <t>CyberSecurity annual training with Knwobe4 $49.68 user/3years</t>
  </si>
  <si>
    <t>Desktop central agent (patches PC) $90 user/year</t>
  </si>
  <si>
    <t>Endpoint Central: $18.65/year</t>
  </si>
  <si>
    <t>            SMA/VPN: $87 per year</t>
  </si>
  <si>
    <t>Email Signature: $1.68/year</t>
  </si>
  <si>
    <t>ServiceDesk Plus: $15/year</t>
  </si>
  <si>
    <t>Secure W2: $50/year</t>
  </si>
  <si>
    <t>Telephone: office phone set, eFax, and Mobile Desktop softphone app</t>
  </si>
  <si>
    <t xml:space="preserve">SignNow $180 User/year </t>
  </si>
  <si>
    <t xml:space="preserve">PDF Xchange: </t>
  </si>
  <si>
    <t xml:space="preserve">The Office 365 (M365 E3)+Azure AD+WVD </t>
  </si>
  <si>
    <t xml:space="preserve">SignNow $180 </t>
  </si>
  <si>
    <t>ZeeDrive to bring One Business Drive to laptop:</t>
  </si>
  <si>
    <t>Desktop central agent</t>
  </si>
  <si>
    <t xml:space="preserve">Endpoint Central: </t>
  </si>
  <si>
    <t xml:space="preserve">SMA/VPN: </t>
  </si>
  <si>
    <t xml:space="preserve">Email Signature: </t>
  </si>
  <si>
    <t xml:space="preserve">ServiceDesk Plus: </t>
  </si>
  <si>
    <t>Secure W2</t>
  </si>
  <si>
    <t xml:space="preserve">Mileage  </t>
  </si>
  <si>
    <t>Workman's Compensation</t>
  </si>
  <si>
    <t>increase due to increased staff</t>
  </si>
  <si>
    <t>General Liability and Auto</t>
  </si>
  <si>
    <t>increase due to contract specificity</t>
  </si>
  <si>
    <t xml:space="preserve">Project Management Experience:  4 yrs </t>
  </si>
  <si>
    <t>Supervisory Experience: 4 years</t>
  </si>
  <si>
    <t>Data Analysis Experience: 2 years</t>
  </si>
  <si>
    <t>General Experience: 2 years</t>
  </si>
  <si>
    <t>JD</t>
  </si>
  <si>
    <t>n/a</t>
  </si>
  <si>
    <t>License to practice law in Indiana</t>
  </si>
  <si>
    <t>Manages IT functions for ILS</t>
  </si>
  <si>
    <t>Manages communications, marketing, and fundraising functions for ILS</t>
  </si>
  <si>
    <t>Manages training services for ILS</t>
  </si>
  <si>
    <t>Oversees financial management of ILS activities</t>
  </si>
  <si>
    <t>Chief Executive Officier</t>
  </si>
  <si>
    <t>Develop and co-lead training for Pathway Staff and advise in implementation</t>
  </si>
  <si>
    <t>Lead staff in hiring Pathway Staffs and on-boarding</t>
  </si>
  <si>
    <t>Performs day-to-day technology supports for ILS</t>
  </si>
  <si>
    <t>Bachelor's Degree required, Master's or JD preferred</t>
  </si>
  <si>
    <t>Bachelor's Degree required, Master's preferred</t>
  </si>
  <si>
    <t>Bachelor's Degree required,</t>
  </si>
  <si>
    <t>30 years</t>
  </si>
  <si>
    <t>20 years</t>
  </si>
  <si>
    <t>Master of Law</t>
  </si>
  <si>
    <t>Masters Philanthropy</t>
  </si>
  <si>
    <t>2 months</t>
  </si>
  <si>
    <t>8 years+</t>
  </si>
  <si>
    <t>30 years+</t>
  </si>
  <si>
    <t>2 years</t>
  </si>
  <si>
    <t>21 years</t>
  </si>
  <si>
    <t>Associates, Bachelor preferred</t>
  </si>
  <si>
    <t>Talkdesk per GB (30 minutes per GB) per month</t>
  </si>
  <si>
    <t>Cell Phones</t>
  </si>
  <si>
    <t>for Member Services Reps and home visits</t>
  </si>
  <si>
    <t>Updates of Website</t>
  </si>
  <si>
    <t>Annual costs for website maintenance and update</t>
  </si>
  <si>
    <t>Website Development</t>
  </si>
  <si>
    <t>New materials translated in various languages</t>
  </si>
  <si>
    <t>Member oriented materials</t>
  </si>
  <si>
    <t>Misc Outreach Costs</t>
  </si>
  <si>
    <t>costs to support outreach services with FSSA</t>
  </si>
  <si>
    <t>Member materials</t>
  </si>
  <si>
    <t>home visits and training</t>
  </si>
  <si>
    <t>space for six individuals</t>
  </si>
  <si>
    <t>Bachelor's</t>
  </si>
  <si>
    <t>Associates+</t>
  </si>
  <si>
    <t>Replacement of technology purchased during implementation (1/3 of start-up costs)</t>
  </si>
  <si>
    <t>13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</si>
</sst>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_);_(&quot;$&quot;* \(#,##0\);_(&quot;$&quot;* &quot;-&quot;??_);_(@_)"/>
    <numFmt numFmtId="165" formatCode="0.0%"/>
    <numFmt numFmtId="166" formatCode="[$-409]mmmm\ d\,\ yyyy;@"/>
    <numFmt numFmtId="167" formatCode="#,##0.000_);\(#,##0.000\)"/>
  </numFmts>
  <fonts count="29" x14ac:knownFonts="1">
    <font>
      <sz val="10"/>
      <name val="Arial"/>
    </font>
    <font>
      <sz val="10"/>
      <name val="Arial"/>
    </font>
    <font>
      <b/>
      <sz val="10"/>
      <name val="Arial"/>
      <family val="2"/>
    </font>
    <font>
      <u/>
      <sz val="10"/>
      <color indexed="12"/>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i/>
      <sz val="10"/>
      <name val="Arial"/>
      <family val="2"/>
    </font>
    <font>
      <b/>
      <sz val="10"/>
      <color indexed="8"/>
      <name val="Arial"/>
      <family val="2"/>
    </font>
    <font>
      <sz val="10"/>
      <name val="Arial"/>
      <family val="2"/>
    </font>
    <font>
      <b/>
      <sz val="22"/>
      <name val="Arial"/>
      <family val="2"/>
    </font>
    <font>
      <b/>
      <sz val="20"/>
      <name val="Arial"/>
      <family val="2"/>
    </font>
    <font>
      <sz val="16"/>
      <name val="Arial"/>
      <family val="2"/>
    </font>
    <font>
      <u/>
      <sz val="10"/>
      <color indexed="12"/>
      <name val="Arial"/>
      <family val="2"/>
    </font>
    <font>
      <sz val="10"/>
      <color indexed="10"/>
      <name val="Arial"/>
      <family val="2"/>
    </font>
    <font>
      <b/>
      <u/>
      <sz val="10"/>
      <name val="Arial"/>
      <family val="2"/>
    </font>
    <font>
      <sz val="10"/>
      <name val="Arial"/>
      <family val="2"/>
    </font>
    <font>
      <b/>
      <sz val="16"/>
      <name val="Arial"/>
      <family val="2"/>
    </font>
    <font>
      <i/>
      <sz val="16"/>
      <name val="Arial"/>
      <family val="2"/>
    </font>
    <font>
      <sz val="10"/>
      <color rgb="FFFF0000"/>
      <name val="Arial"/>
      <family val="2"/>
    </font>
    <font>
      <b/>
      <sz val="20"/>
      <color rgb="FFFF0000"/>
      <name val="Arial"/>
      <family val="2"/>
    </font>
    <font>
      <b/>
      <sz val="14"/>
      <color rgb="FFFF0000"/>
      <name val="Arial"/>
      <family val="2"/>
    </font>
    <font>
      <sz val="10"/>
      <color theme="1"/>
      <name val="Arial"/>
      <family val="2"/>
    </font>
    <font>
      <b/>
      <sz val="10"/>
      <color theme="1"/>
      <name val="Arial"/>
      <family val="2"/>
    </font>
    <font>
      <b/>
      <sz val="10"/>
      <color rgb="FFFF0000"/>
      <name val="Arial"/>
      <family val="2"/>
    </font>
    <font>
      <sz val="10"/>
      <color rgb="FF000000"/>
      <name val="Arial"/>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2"/>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43" fontId="19" fillId="0" borderId="0" applyFont="0" applyFill="0" applyBorder="0" applyAlignment="0" applyProtection="0"/>
    <xf numFmtId="44" fontId="1" fillId="0" borderId="0" applyFont="0" applyFill="0" applyBorder="0" applyAlignment="0" applyProtection="0"/>
    <xf numFmtId="44" fontId="12"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0" fontId="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xf numFmtId="0" fontId="6" fillId="0" borderId="0"/>
    <xf numFmtId="0" fontId="6" fillId="0" borderId="0"/>
    <xf numFmtId="9" fontId="1"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cellStyleXfs>
  <cellXfs count="194">
    <xf numFmtId="0" fontId="0" fillId="0" borderId="0" xfId="0"/>
    <xf numFmtId="0" fontId="5" fillId="2" borderId="0" xfId="9" applyFont="1" applyFill="1"/>
    <xf numFmtId="0" fontId="5" fillId="2" borderId="0" xfId="0" applyFont="1" applyFill="1"/>
    <xf numFmtId="0" fontId="8" fillId="2" borderId="0" xfId="0" applyFont="1" applyFill="1" applyAlignment="1">
      <alignment horizontal="left"/>
    </xf>
    <xf numFmtId="0" fontId="9" fillId="2" borderId="0" xfId="0" applyFont="1" applyFill="1" applyAlignment="1">
      <alignment horizontal="left"/>
    </xf>
    <xf numFmtId="0" fontId="2" fillId="2" borderId="0" xfId="0" applyFont="1" applyFill="1"/>
    <xf numFmtId="0" fontId="5" fillId="2" borderId="1" xfId="9" applyFont="1" applyFill="1" applyBorder="1"/>
    <xf numFmtId="0" fontId="11" fillId="2" borderId="0" xfId="0" applyFont="1" applyFill="1" applyAlignment="1">
      <alignment horizontal="left" vertical="center"/>
    </xf>
    <xf numFmtId="0" fontId="2" fillId="3" borderId="2" xfId="9" applyFont="1" applyFill="1" applyBorder="1" applyAlignment="1">
      <alignment horizontal="center" vertical="center"/>
    </xf>
    <xf numFmtId="0" fontId="5" fillId="2" borderId="0" xfId="8" applyFill="1"/>
    <xf numFmtId="0" fontId="5" fillId="0" borderId="0" xfId="8"/>
    <xf numFmtId="0" fontId="9" fillId="2" borderId="0" xfId="8" applyFont="1" applyFill="1" applyAlignment="1">
      <alignment horizontal="left"/>
    </xf>
    <xf numFmtId="0" fontId="2" fillId="2" borderId="0" xfId="8" applyFont="1" applyFill="1"/>
    <xf numFmtId="0" fontId="7" fillId="0" borderId="0" xfId="8" applyFont="1" applyAlignment="1">
      <alignment horizontal="center"/>
    </xf>
    <xf numFmtId="0" fontId="2" fillId="0" borderId="0" xfId="8" applyFont="1" applyAlignment="1">
      <alignment horizontal="center" vertical="center"/>
    </xf>
    <xf numFmtId="0" fontId="9" fillId="2" borderId="0" xfId="8" applyFont="1" applyFill="1" applyAlignment="1">
      <alignment vertical="top" wrapText="1"/>
    </xf>
    <xf numFmtId="0" fontId="2" fillId="2" borderId="0" xfId="9" applyFont="1" applyFill="1"/>
    <xf numFmtId="0" fontId="2" fillId="3" borderId="2" xfId="8" applyFont="1" applyFill="1" applyBorder="1" applyAlignment="1">
      <alignment horizontal="center" vertical="center" wrapText="1"/>
    </xf>
    <xf numFmtId="44" fontId="5" fillId="4" borderId="2" xfId="4" applyFont="1" applyFill="1" applyBorder="1" applyProtection="1"/>
    <xf numFmtId="44" fontId="5" fillId="4" borderId="2" xfId="4" applyFont="1" applyFill="1" applyBorder="1" applyAlignment="1" applyProtection="1"/>
    <xf numFmtId="44" fontId="5" fillId="4" borderId="3" xfId="4" applyFont="1" applyFill="1" applyBorder="1" applyAlignment="1" applyProtection="1"/>
    <xf numFmtId="44" fontId="5" fillId="0" borderId="0" xfId="4" applyFont="1" applyFill="1" applyBorder="1" applyAlignment="1" applyProtection="1"/>
    <xf numFmtId="49" fontId="5" fillId="0" borderId="0" xfId="8" applyNumberFormat="1"/>
    <xf numFmtId="44" fontId="5" fillId="0" borderId="0" xfId="8" applyNumberFormat="1"/>
    <xf numFmtId="0" fontId="5" fillId="2" borderId="0" xfId="10" applyFont="1" applyFill="1"/>
    <xf numFmtId="0" fontId="5" fillId="0" borderId="2" xfId="4" applyNumberFormat="1" applyFont="1" applyFill="1" applyBorder="1" applyAlignment="1" applyProtection="1">
      <alignment horizontal="left" vertical="center"/>
    </xf>
    <xf numFmtId="0" fontId="2" fillId="2" borderId="0" xfId="8" applyFont="1" applyFill="1" applyAlignment="1">
      <alignment vertical="top" wrapText="1"/>
    </xf>
    <xf numFmtId="0" fontId="2" fillId="2" borderId="0" xfId="0" applyFont="1" applyFill="1" applyAlignment="1">
      <alignment vertical="top"/>
    </xf>
    <xf numFmtId="0" fontId="2" fillId="2" borderId="0" xfId="0" applyFont="1" applyFill="1" applyAlignment="1">
      <alignment horizontal="right" vertical="center"/>
    </xf>
    <xf numFmtId="0" fontId="9" fillId="2" borderId="0" xfId="0" applyFont="1" applyFill="1"/>
    <xf numFmtId="39" fontId="5" fillId="5" borderId="2" xfId="8" applyNumberFormat="1" applyFill="1" applyBorder="1" applyAlignment="1" applyProtection="1">
      <alignment horizontal="center"/>
      <protection locked="0"/>
    </xf>
    <xf numFmtId="39" fontId="5" fillId="5" borderId="2" xfId="8" applyNumberFormat="1" applyFill="1" applyBorder="1" applyAlignment="1" applyProtection="1">
      <alignment horizontal="left" vertical="top" wrapText="1"/>
      <protection locked="0"/>
    </xf>
    <xf numFmtId="167" fontId="5" fillId="5" borderId="2" xfId="8" applyNumberFormat="1" applyFill="1" applyBorder="1" applyAlignment="1" applyProtection="1">
      <alignment horizontal="left" vertical="center"/>
      <protection locked="0"/>
    </xf>
    <xf numFmtId="0" fontId="2" fillId="6" borderId="2" xfId="9" applyFont="1" applyFill="1" applyBorder="1" applyAlignment="1">
      <alignment horizontal="center" vertical="center"/>
    </xf>
    <xf numFmtId="44" fontId="5" fillId="4" borderId="2" xfId="0" applyNumberFormat="1" applyFont="1" applyFill="1" applyBorder="1" applyAlignment="1">
      <alignment horizontal="center"/>
    </xf>
    <xf numFmtId="44" fontId="5" fillId="4" borderId="4" xfId="0" applyNumberFormat="1" applyFont="1" applyFill="1" applyBorder="1" applyAlignment="1">
      <alignment horizontal="center"/>
    </xf>
    <xf numFmtId="0" fontId="22" fillId="2" borderId="0" xfId="9" applyFont="1" applyFill="1"/>
    <xf numFmtId="0" fontId="2" fillId="6" borderId="4" xfId="9" applyFont="1" applyFill="1" applyBorder="1" applyAlignment="1">
      <alignment horizontal="center" vertical="center"/>
    </xf>
    <xf numFmtId="0" fontId="2" fillId="3" borderId="4" xfId="0" applyFont="1" applyFill="1" applyBorder="1" applyAlignment="1">
      <alignment horizontal="center" vertical="center" wrapText="1"/>
    </xf>
    <xf numFmtId="0" fontId="2" fillId="6" borderId="2" xfId="9"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0" xfId="9" applyFont="1" applyFill="1" applyAlignment="1">
      <alignment horizontal="right"/>
    </xf>
    <xf numFmtId="44" fontId="5" fillId="0" borderId="0" xfId="0" applyNumberFormat="1" applyFont="1" applyAlignment="1">
      <alignment horizontal="center"/>
    </xf>
    <xf numFmtId="0" fontId="5" fillId="7" borderId="0" xfId="9" applyFont="1" applyFill="1"/>
    <xf numFmtId="44" fontId="5" fillId="8" borderId="2" xfId="2" applyFont="1" applyFill="1" applyBorder="1" applyAlignment="1" applyProtection="1">
      <alignment horizontal="center"/>
    </xf>
    <xf numFmtId="0" fontId="2" fillId="2" borderId="2" xfId="9" applyFont="1" applyFill="1" applyBorder="1" applyAlignment="1">
      <alignment horizontal="right" indent="2"/>
    </xf>
    <xf numFmtId="164" fontId="0" fillId="2" borderId="0" xfId="0" applyNumberFormat="1" applyFill="1"/>
    <xf numFmtId="0" fontId="0" fillId="2" borderId="0" xfId="0" applyFill="1"/>
    <xf numFmtId="164" fontId="13" fillId="2" borderId="0" xfId="0" applyNumberFormat="1" applyFont="1" applyFill="1" applyAlignment="1">
      <alignment horizontal="center"/>
    </xf>
    <xf numFmtId="164" fontId="14" fillId="2" borderId="0" xfId="0" applyNumberFormat="1" applyFont="1" applyFill="1"/>
    <xf numFmtId="164" fontId="14" fillId="2" borderId="0" xfId="0" applyNumberFormat="1" applyFont="1" applyFill="1" applyAlignment="1">
      <alignment horizontal="center"/>
    </xf>
    <xf numFmtId="164" fontId="23" fillId="2" borderId="0" xfId="0" applyNumberFormat="1" applyFont="1" applyFill="1" applyAlignment="1">
      <alignment horizontal="center"/>
    </xf>
    <xf numFmtId="164" fontId="24" fillId="0" borderId="0" xfId="0" applyNumberFormat="1" applyFont="1" applyAlignment="1">
      <alignment horizontal="center"/>
    </xf>
    <xf numFmtId="164" fontId="15" fillId="2" borderId="0" xfId="0" applyNumberFormat="1" applyFont="1" applyFill="1" applyAlignment="1">
      <alignment horizontal="center"/>
    </xf>
    <xf numFmtId="166" fontId="22" fillId="0" borderId="0" xfId="0" applyNumberFormat="1" applyFont="1" applyAlignment="1">
      <alignment horizontal="center"/>
    </xf>
    <xf numFmtId="39" fontId="5" fillId="0" borderId="2" xfId="8" applyNumberFormat="1" applyBorder="1"/>
    <xf numFmtId="49" fontId="5" fillId="2" borderId="0" xfId="0" applyNumberFormat="1" applyFont="1" applyFill="1"/>
    <xf numFmtId="0" fontId="5" fillId="0" borderId="0" xfId="0" applyFont="1"/>
    <xf numFmtId="0" fontId="5" fillId="2" borderId="0" xfId="0" applyFont="1" applyFill="1" applyAlignment="1">
      <alignment horizontal="center" wrapText="1"/>
    </xf>
    <xf numFmtId="0" fontId="0" fillId="7" borderId="0" xfId="0" applyFill="1"/>
    <xf numFmtId="0" fontId="4" fillId="2" borderId="0" xfId="0" applyFont="1" applyFill="1"/>
    <xf numFmtId="0" fontId="2" fillId="2" borderId="0" xfId="8" applyFont="1" applyFill="1" applyAlignment="1">
      <alignment horizontal="right" vertical="center" wrapText="1"/>
    </xf>
    <xf numFmtId="0" fontId="9" fillId="0" borderId="0" xfId="8" applyFont="1" applyAlignment="1">
      <alignment horizontal="left"/>
    </xf>
    <xf numFmtId="0" fontId="2" fillId="2" borderId="0" xfId="8" quotePrefix="1" applyFont="1" applyFill="1" applyAlignment="1">
      <alignment horizontal="left"/>
    </xf>
    <xf numFmtId="0" fontId="2" fillId="2" borderId="0" xfId="10" applyFont="1" applyFill="1"/>
    <xf numFmtId="0" fontId="2" fillId="3" borderId="2" xfId="10" applyFont="1" applyFill="1" applyBorder="1" applyAlignment="1">
      <alignment horizontal="center" vertical="center"/>
    </xf>
    <xf numFmtId="0" fontId="2" fillId="3" borderId="2" xfId="10" applyFont="1" applyFill="1" applyBorder="1" applyAlignment="1">
      <alignment horizontal="center" vertical="center" wrapText="1"/>
    </xf>
    <xf numFmtId="44" fontId="5" fillId="4" borderId="2" xfId="4" applyFont="1" applyFill="1" applyBorder="1" applyAlignment="1" applyProtection="1">
      <alignment vertical="center"/>
    </xf>
    <xf numFmtId="0" fontId="22" fillId="2" borderId="0" xfId="8" applyFont="1" applyFill="1"/>
    <xf numFmtId="0" fontId="4" fillId="2" borderId="0" xfId="8" applyFont="1" applyFill="1"/>
    <xf numFmtId="0" fontId="5" fillId="2" borderId="0" xfId="8" applyFill="1" applyAlignment="1">
      <alignment horizontal="center" wrapText="1"/>
    </xf>
    <xf numFmtId="0" fontId="4" fillId="2" borderId="0" xfId="8" applyFont="1" applyFill="1" applyAlignment="1">
      <alignment horizontal="left" vertical="top" wrapText="1"/>
    </xf>
    <xf numFmtId="0" fontId="18" fillId="2" borderId="5" xfId="0" applyFont="1" applyFill="1" applyBorder="1"/>
    <xf numFmtId="0" fontId="0" fillId="2" borderId="6" xfId="0" applyFill="1" applyBorder="1"/>
    <xf numFmtId="0" fontId="0" fillId="2" borderId="7" xfId="0" applyFill="1" applyBorder="1"/>
    <xf numFmtId="0" fontId="0" fillId="2" borderId="9" xfId="0" applyFill="1" applyBorder="1"/>
    <xf numFmtId="0" fontId="0" fillId="2" borderId="8" xfId="0" applyFill="1" applyBorder="1"/>
    <xf numFmtId="0" fontId="2" fillId="2" borderId="9" xfId="0" applyFont="1" applyFill="1" applyBorder="1"/>
    <xf numFmtId="164" fontId="2" fillId="3" borderId="2" xfId="0" applyNumberFormat="1" applyFont="1" applyFill="1" applyBorder="1" applyAlignment="1">
      <alignment horizontal="center"/>
    </xf>
    <xf numFmtId="164" fontId="2" fillId="3" borderId="2" xfId="0" applyNumberFormat="1" applyFont="1" applyFill="1" applyBorder="1"/>
    <xf numFmtId="0" fontId="0" fillId="0" borderId="2" xfId="0" applyBorder="1" applyAlignment="1">
      <alignment horizontal="center"/>
    </xf>
    <xf numFmtId="164" fontId="3" fillId="0" borderId="2" xfId="6" applyNumberFormat="1" applyBorder="1" applyAlignment="1" applyProtection="1"/>
    <xf numFmtId="164" fontId="3" fillId="0" borderId="2" xfId="6" quotePrefix="1" applyNumberFormat="1" applyBorder="1" applyAlignment="1" applyProtection="1"/>
    <xf numFmtId="49" fontId="5" fillId="5" borderId="2" xfId="10" applyNumberFormat="1" applyFont="1" applyFill="1" applyBorder="1" applyAlignment="1" applyProtection="1">
      <alignment horizontal="left" vertical="top" wrapText="1"/>
      <protection locked="0"/>
    </xf>
    <xf numFmtId="49" fontId="10" fillId="5" borderId="2" xfId="10" applyNumberFormat="1" applyFont="1" applyFill="1" applyBorder="1" applyAlignment="1" applyProtection="1">
      <alignment vertical="center" wrapText="1"/>
      <protection locked="0"/>
    </xf>
    <xf numFmtId="165" fontId="22" fillId="9" borderId="2" xfId="11" applyNumberFormat="1" applyFont="1" applyFill="1" applyBorder="1" applyAlignment="1" applyProtection="1">
      <alignment wrapText="1"/>
      <protection locked="0"/>
    </xf>
    <xf numFmtId="44" fontId="22" fillId="0" borderId="0" xfId="4" applyFont="1" applyBorder="1" applyAlignment="1" applyProtection="1">
      <alignment wrapText="1"/>
    </xf>
    <xf numFmtId="0" fontId="10" fillId="3" borderId="2" xfId="10" applyFont="1" applyFill="1" applyBorder="1" applyAlignment="1">
      <alignment horizontal="left" vertical="top" wrapText="1"/>
    </xf>
    <xf numFmtId="44" fontId="10" fillId="3" borderId="2" xfId="8" applyNumberFormat="1" applyFont="1" applyFill="1" applyBorder="1" applyAlignment="1">
      <alignment horizontal="center" vertical="center" wrapText="1"/>
    </xf>
    <xf numFmtId="10" fontId="10" fillId="3" borderId="2" xfId="8" applyNumberFormat="1" applyFont="1" applyFill="1" applyBorder="1" applyAlignment="1">
      <alignment vertical="center" wrapText="1"/>
    </xf>
    <xf numFmtId="44" fontId="10" fillId="3" borderId="2" xfId="4" applyFont="1" applyFill="1" applyBorder="1" applyAlignment="1" applyProtection="1">
      <alignment vertical="center"/>
    </xf>
    <xf numFmtId="49" fontId="10" fillId="3" borderId="2" xfId="10" applyNumberFormat="1" applyFont="1" applyFill="1" applyBorder="1" applyAlignment="1">
      <alignment horizontal="left" vertical="top" wrapText="1"/>
    </xf>
    <xf numFmtId="0" fontId="2" fillId="2" borderId="0" xfId="8" applyFont="1" applyFill="1" applyAlignment="1">
      <alignment horizontal="left"/>
    </xf>
    <xf numFmtId="44" fontId="5" fillId="0" borderId="2" xfId="4" applyFont="1" applyBorder="1" applyAlignment="1" applyProtection="1">
      <alignment wrapText="1"/>
    </xf>
    <xf numFmtId="44" fontId="5" fillId="0" borderId="2" xfId="4" applyFont="1" applyBorder="1" applyAlignment="1" applyProtection="1">
      <alignment horizontal="left" vertical="center" wrapText="1"/>
    </xf>
    <xf numFmtId="0" fontId="2" fillId="3" borderId="2" xfId="9" applyFont="1" applyFill="1" applyBorder="1" applyAlignment="1">
      <alignment horizontal="center" vertical="center" wrapText="1"/>
    </xf>
    <xf numFmtId="44" fontId="5" fillId="4" borderId="1" xfId="0" applyNumberFormat="1" applyFont="1" applyFill="1" applyBorder="1" applyAlignment="1">
      <alignment horizontal="center"/>
    </xf>
    <xf numFmtId="44" fontId="5" fillId="4" borderId="3" xfId="0" applyNumberFormat="1" applyFont="1" applyFill="1" applyBorder="1" applyAlignment="1">
      <alignment horizontal="center"/>
    </xf>
    <xf numFmtId="44" fontId="5" fillId="4" borderId="10" xfId="0" applyNumberFormat="1" applyFont="1" applyFill="1" applyBorder="1" applyAlignment="1">
      <alignment horizontal="center"/>
    </xf>
    <xf numFmtId="44" fontId="5" fillId="4" borderId="11" xfId="0" applyNumberFormat="1" applyFont="1" applyFill="1" applyBorder="1" applyAlignment="1">
      <alignment horizontal="center"/>
    </xf>
    <xf numFmtId="0" fontId="5" fillId="0" borderId="4" xfId="0" applyFont="1" applyBorder="1"/>
    <xf numFmtId="39" fontId="5" fillId="8" borderId="3" xfId="4" applyNumberFormat="1" applyFont="1" applyFill="1" applyBorder="1" applyAlignment="1" applyProtection="1">
      <alignment horizontal="center"/>
    </xf>
    <xf numFmtId="39" fontId="5" fillId="5" borderId="11" xfId="8" applyNumberFormat="1" applyFill="1" applyBorder="1" applyAlignment="1" applyProtection="1">
      <alignment horizontal="left" vertical="top" wrapText="1"/>
      <protection locked="0"/>
    </xf>
    <xf numFmtId="167" fontId="5" fillId="5" borderId="11" xfId="8" applyNumberFormat="1" applyFill="1" applyBorder="1" applyAlignment="1" applyProtection="1">
      <alignment horizontal="left" vertical="center"/>
      <protection locked="0"/>
    </xf>
    <xf numFmtId="39" fontId="5" fillId="5" borderId="11" xfId="8" applyNumberFormat="1" applyFill="1" applyBorder="1" applyAlignment="1" applyProtection="1">
      <alignment horizontal="center"/>
      <protection locked="0"/>
    </xf>
    <xf numFmtId="0" fontId="5" fillId="2" borderId="1" xfId="0" quotePrefix="1"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13" xfId="0" applyFont="1" applyFill="1" applyBorder="1" applyAlignment="1">
      <alignment horizontal="left" vertical="top" wrapText="1"/>
    </xf>
    <xf numFmtId="0" fontId="22" fillId="2" borderId="0" xfId="8" applyFont="1" applyFill="1" applyAlignment="1">
      <alignment vertical="top" wrapText="1"/>
    </xf>
    <xf numFmtId="0" fontId="2" fillId="10" borderId="2" xfId="8" applyFont="1" applyFill="1" applyBorder="1"/>
    <xf numFmtId="44" fontId="5" fillId="0" borderId="2" xfId="8" applyNumberFormat="1" applyBorder="1"/>
    <xf numFmtId="164" fontId="5" fillId="2" borderId="0" xfId="0" applyNumberFormat="1" applyFont="1" applyFill="1"/>
    <xf numFmtId="164" fontId="20" fillId="0" borderId="0" xfId="0" applyNumberFormat="1" applyFont="1" applyAlignment="1">
      <alignment horizontal="center"/>
    </xf>
    <xf numFmtId="166" fontId="15" fillId="7" borderId="0" xfId="0" applyNumberFormat="1" applyFont="1" applyFill="1" applyAlignment="1">
      <alignment horizontal="center" wrapText="1"/>
    </xf>
    <xf numFmtId="166" fontId="21" fillId="7" borderId="0" xfId="0" applyNumberFormat="1" applyFont="1" applyFill="1" applyAlignment="1">
      <alignment horizontal="center" wrapText="1"/>
    </xf>
    <xf numFmtId="0" fontId="2" fillId="2" borderId="0" xfId="0" applyFont="1" applyFill="1" applyAlignment="1">
      <alignment horizontal="left"/>
    </xf>
    <xf numFmtId="0" fontId="10" fillId="3" borderId="2" xfId="10" applyFont="1" applyFill="1" applyBorder="1" applyAlignment="1">
      <alignment horizontal="left" vertical="center" wrapText="1"/>
    </xf>
    <xf numFmtId="0" fontId="5" fillId="0" borderId="2" xfId="4" applyNumberFormat="1" applyFont="1" applyFill="1" applyBorder="1" applyAlignment="1" applyProtection="1">
      <alignment horizontal="left" vertical="center" wrapText="1"/>
    </xf>
    <xf numFmtId="49" fontId="5" fillId="0" borderId="2" xfId="10" applyNumberFormat="1" applyFont="1" applyBorder="1" applyAlignment="1" applyProtection="1">
      <alignment horizontal="left" vertical="top" wrapText="1"/>
      <protection locked="0"/>
    </xf>
    <xf numFmtId="0" fontId="5" fillId="7" borderId="0" xfId="8" applyFill="1"/>
    <xf numFmtId="44" fontId="25" fillId="0" borderId="2" xfId="4" applyFont="1" applyBorder="1" applyAlignment="1" applyProtection="1">
      <alignment wrapText="1"/>
    </xf>
    <xf numFmtId="165" fontId="5" fillId="9" borderId="2" xfId="11" applyNumberFormat="1" applyFont="1" applyFill="1" applyBorder="1" applyAlignment="1" applyProtection="1">
      <alignment wrapText="1"/>
      <protection locked="0"/>
    </xf>
    <xf numFmtId="44" fontId="25" fillId="7" borderId="0" xfId="4" applyFont="1" applyFill="1" applyBorder="1" applyAlignment="1" applyProtection="1">
      <alignment wrapText="1"/>
    </xf>
    <xf numFmtId="10" fontId="25" fillId="7" borderId="0" xfId="11" applyNumberFormat="1" applyFont="1" applyFill="1" applyBorder="1" applyAlignment="1" applyProtection="1">
      <alignment wrapText="1"/>
    </xf>
    <xf numFmtId="0" fontId="2" fillId="0" borderId="0" xfId="8" applyFont="1"/>
    <xf numFmtId="44" fontId="5" fillId="2" borderId="0" xfId="9" applyNumberFormat="1" applyFont="1" applyFill="1"/>
    <xf numFmtId="44" fontId="5" fillId="7" borderId="0" xfId="4" applyFont="1" applyFill="1" applyBorder="1" applyProtection="1"/>
    <xf numFmtId="44" fontId="5" fillId="8" borderId="2" xfId="2" applyFont="1" applyFill="1" applyBorder="1" applyProtection="1"/>
    <xf numFmtId="0" fontId="11" fillId="6" borderId="2" xfId="8" applyFont="1" applyFill="1" applyBorder="1" applyAlignment="1">
      <alignment horizontal="center" vertical="center" wrapText="1"/>
    </xf>
    <xf numFmtId="0" fontId="2" fillId="6" borderId="2" xfId="8" applyFont="1" applyFill="1" applyBorder="1" applyAlignment="1">
      <alignment horizontal="center" vertical="center" wrapText="1"/>
    </xf>
    <xf numFmtId="0" fontId="0" fillId="9" borderId="2" xfId="0" applyFill="1" applyBorder="1" applyProtection="1">
      <protection locked="0"/>
    </xf>
    <xf numFmtId="44" fontId="5" fillId="9" borderId="2" xfId="2" applyFont="1" applyFill="1" applyBorder="1" applyProtection="1">
      <protection locked="0"/>
    </xf>
    <xf numFmtId="0" fontId="5" fillId="9" borderId="2" xfId="8" applyFill="1" applyBorder="1" applyProtection="1">
      <protection locked="0"/>
    </xf>
    <xf numFmtId="0" fontId="22" fillId="0" borderId="0" xfId="8" applyFont="1"/>
    <xf numFmtId="49" fontId="25" fillId="0" borderId="2" xfId="4" applyNumberFormat="1" applyFont="1" applyBorder="1" applyAlignment="1" applyProtection="1">
      <alignment horizontal="left" wrapText="1"/>
    </xf>
    <xf numFmtId="39" fontId="5" fillId="5" borderId="16" xfId="8" applyNumberFormat="1" applyFill="1" applyBorder="1" applyAlignment="1" applyProtection="1">
      <alignment horizontal="left" vertical="top" wrapText="1"/>
      <protection locked="0"/>
    </xf>
    <xf numFmtId="167" fontId="5" fillId="5" borderId="16" xfId="8" applyNumberFormat="1" applyFill="1" applyBorder="1" applyAlignment="1" applyProtection="1">
      <alignment horizontal="left" vertical="center"/>
      <protection locked="0"/>
    </xf>
    <xf numFmtId="39" fontId="5" fillId="5" borderId="16" xfId="8" applyNumberFormat="1" applyFill="1" applyBorder="1" applyAlignment="1" applyProtection="1">
      <alignment horizontal="center"/>
      <protection locked="0"/>
    </xf>
    <xf numFmtId="49" fontId="5" fillId="0" borderId="2" xfId="4" applyNumberFormat="1" applyFont="1" applyFill="1" applyBorder="1" applyAlignment="1" applyProtection="1">
      <alignment horizontal="left" vertical="center"/>
    </xf>
    <xf numFmtId="44" fontId="25" fillId="0" borderId="0" xfId="4" applyFont="1" applyBorder="1" applyAlignment="1" applyProtection="1">
      <alignment wrapText="1"/>
    </xf>
    <xf numFmtId="49" fontId="5" fillId="2" borderId="2" xfId="9" applyNumberFormat="1" applyFont="1" applyFill="1" applyBorder="1"/>
    <xf numFmtId="49" fontId="26" fillId="0" borderId="0" xfId="4" applyNumberFormat="1" applyFont="1" applyBorder="1" applyAlignment="1" applyProtection="1">
      <alignment wrapText="1"/>
    </xf>
    <xf numFmtId="0" fontId="2" fillId="3" borderId="3" xfId="8" applyFont="1" applyFill="1" applyBorder="1" applyAlignment="1">
      <alignment horizontal="center" vertical="center" wrapText="1"/>
    </xf>
    <xf numFmtId="0" fontId="2" fillId="3" borderId="3" xfId="9" applyFont="1" applyFill="1" applyBorder="1" applyAlignment="1">
      <alignment horizontal="center" vertical="center" wrapText="1"/>
    </xf>
    <xf numFmtId="0" fontId="5" fillId="9" borderId="11" xfId="8" applyFill="1" applyBorder="1" applyProtection="1">
      <protection locked="0"/>
    </xf>
    <xf numFmtId="44" fontId="5" fillId="9" borderId="11" xfId="2" applyFont="1" applyFill="1" applyBorder="1" applyProtection="1">
      <protection locked="0"/>
    </xf>
    <xf numFmtId="0" fontId="2" fillId="6" borderId="3" xfId="8" applyFont="1" applyFill="1" applyBorder="1"/>
    <xf numFmtId="44" fontId="5" fillId="4" borderId="3" xfId="4" applyFont="1" applyFill="1" applyBorder="1" applyProtection="1"/>
    <xf numFmtId="49" fontId="5" fillId="0" borderId="11" xfId="0" applyNumberFormat="1" applyFont="1" applyBorder="1"/>
    <xf numFmtId="44" fontId="5" fillId="4" borderId="11" xfId="4" applyFont="1" applyFill="1" applyBorder="1" applyProtection="1"/>
    <xf numFmtId="44" fontId="5" fillId="11" borderId="4" xfId="0" applyNumberFormat="1" applyFont="1" applyFill="1" applyBorder="1" applyAlignment="1">
      <alignment horizontal="center"/>
    </xf>
    <xf numFmtId="44" fontId="5" fillId="11" borderId="2" xfId="0" applyNumberFormat="1" applyFont="1" applyFill="1" applyBorder="1" applyAlignment="1">
      <alignment horizontal="center"/>
    </xf>
    <xf numFmtId="49" fontId="5" fillId="5" borderId="2" xfId="4" applyNumberFormat="1" applyFont="1" applyFill="1" applyBorder="1" applyAlignment="1" applyProtection="1">
      <alignment vertical="center"/>
      <protection locked="0"/>
    </xf>
    <xf numFmtId="44" fontId="5" fillId="5" borderId="2" xfId="2" applyFont="1" applyFill="1" applyBorder="1" applyAlignment="1" applyProtection="1">
      <alignment vertical="center"/>
      <protection locked="0"/>
    </xf>
    <xf numFmtId="9" fontId="5" fillId="5" borderId="2" xfId="11" applyFont="1" applyFill="1" applyBorder="1" applyAlignment="1" applyProtection="1">
      <alignment vertical="center"/>
      <protection locked="0"/>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9" borderId="2" xfId="0" applyFont="1" applyFill="1" applyBorder="1" applyProtection="1">
      <protection locked="0"/>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28" fillId="2" borderId="9" xfId="0" applyFont="1" applyFill="1" applyBorder="1" applyAlignment="1">
      <alignment horizontal="left" vertical="top" wrapText="1"/>
    </xf>
    <xf numFmtId="0" fontId="5" fillId="2" borderId="9" xfId="0" applyFont="1" applyFill="1" applyBorder="1" applyAlignment="1">
      <alignment horizontal="left" vertical="top" wrapText="1"/>
    </xf>
    <xf numFmtId="49" fontId="2" fillId="5" borderId="2" xfId="0" applyNumberFormat="1" applyFont="1" applyFill="1" applyBorder="1" applyAlignment="1" applyProtection="1">
      <alignment horizontal="center" vertical="center"/>
      <protection locked="0"/>
    </xf>
    <xf numFmtId="0" fontId="2" fillId="3" borderId="2" xfId="0" applyFont="1" applyFill="1" applyBorder="1" applyAlignment="1">
      <alignment horizontal="center" vertical="center"/>
    </xf>
    <xf numFmtId="0" fontId="2" fillId="3" borderId="4" xfId="8" applyFont="1" applyFill="1" applyBorder="1" applyAlignment="1">
      <alignment horizontal="center" vertical="center"/>
    </xf>
    <xf numFmtId="0" fontId="2" fillId="3" borderId="14" xfId="8" applyFont="1" applyFill="1" applyBorder="1" applyAlignment="1">
      <alignment horizontal="center" vertical="center"/>
    </xf>
    <xf numFmtId="0" fontId="2" fillId="3" borderId="15" xfId="8" applyFont="1" applyFill="1" applyBorder="1" applyAlignment="1">
      <alignment horizontal="center" vertical="center"/>
    </xf>
    <xf numFmtId="0" fontId="2" fillId="2" borderId="0" xfId="8" applyFont="1" applyFill="1" applyAlignment="1">
      <alignment horizontal="left" vertical="top" wrapText="1"/>
    </xf>
    <xf numFmtId="0" fontId="2" fillId="3" borderId="2" xfId="8" applyFont="1" applyFill="1" applyBorder="1" applyAlignment="1">
      <alignment horizontal="center" wrapText="1"/>
    </xf>
    <xf numFmtId="0" fontId="2" fillId="3" borderId="2" xfId="8" applyFont="1" applyFill="1" applyBorder="1"/>
    <xf numFmtId="49" fontId="2" fillId="8" borderId="4" xfId="4" applyNumberFormat="1" applyFont="1" applyFill="1" applyBorder="1" applyAlignment="1" applyProtection="1">
      <alignment horizontal="center" vertical="center" wrapText="1"/>
    </xf>
    <xf numFmtId="0" fontId="2" fillId="8" borderId="14" xfId="4" applyNumberFormat="1" applyFont="1" applyFill="1" applyBorder="1" applyAlignment="1" applyProtection="1">
      <alignment horizontal="center" vertical="center" wrapText="1"/>
    </xf>
    <xf numFmtId="0" fontId="2" fillId="8" borderId="15" xfId="4" applyNumberFormat="1" applyFont="1" applyFill="1" applyBorder="1" applyAlignment="1" applyProtection="1">
      <alignment horizontal="center" vertical="center" wrapText="1"/>
    </xf>
    <xf numFmtId="0" fontId="5" fillId="2" borderId="0" xfId="8" quotePrefix="1" applyFill="1" applyAlignment="1">
      <alignment horizontal="left" vertical="top" wrapText="1"/>
    </xf>
    <xf numFmtId="0" fontId="2" fillId="3" borderId="4" xfId="8" applyFont="1" applyFill="1" applyBorder="1" applyAlignment="1">
      <alignment horizontal="center"/>
    </xf>
    <xf numFmtId="0" fontId="2" fillId="3" borderId="14" xfId="8" applyFont="1" applyFill="1" applyBorder="1" applyAlignment="1">
      <alignment horizontal="center"/>
    </xf>
    <xf numFmtId="0" fontId="2" fillId="3" borderId="15" xfId="8" applyFont="1" applyFill="1" applyBorder="1" applyAlignment="1">
      <alignment horizontal="center"/>
    </xf>
    <xf numFmtId="0" fontId="2" fillId="6" borderId="3" xfId="8" applyFont="1" applyFill="1" applyBorder="1" applyAlignment="1">
      <alignment horizontal="right"/>
    </xf>
    <xf numFmtId="49" fontId="2" fillId="4" borderId="4" xfId="0" applyNumberFormat="1" applyFont="1" applyFill="1" applyBorder="1" applyAlignment="1">
      <alignment horizontal="center" vertical="center" wrapText="1"/>
    </xf>
    <xf numFmtId="49" fontId="2" fillId="4" borderId="14"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center" wrapText="1"/>
    </xf>
    <xf numFmtId="0" fontId="5" fillId="2" borderId="0" xfId="8" applyFill="1" applyAlignment="1">
      <alignment horizontal="left" vertical="top" wrapText="1"/>
    </xf>
    <xf numFmtId="0" fontId="2" fillId="7" borderId="12" xfId="8" applyFont="1" applyFill="1" applyBorder="1" applyAlignment="1">
      <alignment horizontal="center"/>
    </xf>
    <xf numFmtId="0" fontId="2" fillId="6" borderId="1" xfId="8" applyFont="1" applyFill="1" applyBorder="1" applyAlignment="1">
      <alignment horizontal="left"/>
    </xf>
    <xf numFmtId="0" fontId="2" fillId="6" borderId="13" xfId="8" applyFont="1" applyFill="1" applyBorder="1" applyAlignment="1">
      <alignment horizontal="left"/>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5" fillId="0" borderId="14" xfId="8" applyBorder="1"/>
    <xf numFmtId="0" fontId="5" fillId="0" borderId="15" xfId="8" applyBorder="1"/>
    <xf numFmtId="0" fontId="5" fillId="0" borderId="0" xfId="8" applyAlignment="1">
      <alignment horizontal="left" vertical="top" wrapText="1"/>
    </xf>
    <xf numFmtId="0" fontId="2" fillId="6" borderId="2" xfId="8" applyFont="1" applyFill="1" applyBorder="1" applyAlignment="1">
      <alignment horizontal="right"/>
    </xf>
    <xf numFmtId="0" fontId="2" fillId="3" borderId="2" xfId="8" applyFont="1" applyFill="1" applyBorder="1" applyAlignment="1">
      <alignment horizontal="center"/>
    </xf>
  </cellXfs>
  <cellStyles count="14">
    <cellStyle name="Comma 2" xfId="1" xr:uid="{00000000-0005-0000-0000-000000000000}"/>
    <cellStyle name="Currency" xfId="2" builtinId="4"/>
    <cellStyle name="Currency 2" xfId="3" xr:uid="{00000000-0005-0000-0000-000002000000}"/>
    <cellStyle name="Currency 2 2" xfId="4" xr:uid="{00000000-0005-0000-0000-000003000000}"/>
    <cellStyle name="Currency 3" xfId="5" xr:uid="{00000000-0005-0000-0000-000004000000}"/>
    <cellStyle name="Hyperlink" xfId="6" builtinId="8"/>
    <cellStyle name="Hyperlink 2" xfId="7" xr:uid="{00000000-0005-0000-0000-000006000000}"/>
    <cellStyle name="Normal" xfId="0" builtinId="0"/>
    <cellStyle name="Normal 2" xfId="8" xr:uid="{00000000-0005-0000-0000-000008000000}"/>
    <cellStyle name="Normal_Appendix A--Temps RFP Appendix" xfId="9" xr:uid="{00000000-0005-0000-0000-000009000000}"/>
    <cellStyle name="Normal_Appendix A--Temps RFP Appendix 2 2" xfId="10" xr:uid="{00000000-0005-0000-0000-00000B000000}"/>
    <cellStyle name="Percent" xfId="11" builtinId="5"/>
    <cellStyle name="Percent 2" xfId="12" xr:uid="{00000000-0005-0000-0000-00000D000000}"/>
    <cellStyle name="Percent 2 2" xfId="13"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sheetName val="Claims per 1000"/>
      <sheetName val="EDI %"/>
      <sheetName val="Mass %"/>
      <sheetName val="Calls per 1000"/>
      <sheetName val="Data"/>
      <sheetName val="2004 Budget Data"/>
      <sheetName val="2005 Budget Data"/>
      <sheetName val="Fin Serv BU Key"/>
      <sheetName val="Control Panel &amp; Lookups"/>
      <sheetName val="Project Level Mapping"/>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sues"/>
      <sheetName val="Impact Analysis"/>
      <sheetName val="Dept Chg"/>
      <sheetName val="Rollup"/>
      <sheetName val="Rollup-061121"/>
      <sheetName val="Incremental"/>
      <sheetName val="FTE Summary by Plan"/>
      <sheetName val="Volume-FTE Analysis"/>
      <sheetName val="111"/>
      <sheetName val="112"/>
      <sheetName val="157"/>
      <sheetName val="151"/>
      <sheetName val="DPCI"/>
      <sheetName val="MPC"/>
      <sheetName val="DPCI-SNP"/>
      <sheetName val="MPC-SNP"/>
      <sheetName val="PAC"/>
      <sheetName val="154"/>
      <sheetName val="MHIP"/>
      <sheetName val="SunHealth"/>
      <sheetName val="SUNDT"/>
      <sheetName val="CHOC"/>
      <sheetName val="MC"/>
      <sheetName val="CHW"/>
      <sheetName val="Scripps"/>
      <sheetName val="StofAZ"/>
      <sheetName val="Contact"/>
      <sheetName val="153"/>
      <sheetName val="Mercy-Acute"/>
      <sheetName val="Mercy-Dental"/>
      <sheetName val="156"/>
      <sheetName val="155"/>
      <sheetName val="Mercy-SNP"/>
      <sheetName val="Mercy-ALTCS"/>
      <sheetName val="Workdrivers"/>
      <sheetName val="member months"/>
      <sheetName val="Volumes"/>
      <sheetName val="2006 Receipts"/>
      <sheetName val="Historical Data"/>
      <sheetName val="Claims per Hour"/>
      <sheetName val="WD Summary"/>
      <sheetName val="CICR Stats"/>
      <sheetName val="ECA Production Numbers"/>
      <sheetName val="2006 FTE's"/>
      <sheetName val="Original"/>
      <sheetName val="Rollup-061013"/>
      <sheetName val="Incremental-061013"/>
      <sheetName val="Defaults"/>
      <sheetName val="Control Panel &amp; Lookups"/>
      <sheetName val="Project Level Mapping"/>
      <sheetName val="Project Forecast"/>
      <sheetName val="Pricing by Month"/>
      <sheetName val="Tables"/>
      <sheetName val="Pricing Model"/>
      <sheetName val="Financial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sheetData sheetId="32" refreshError="1"/>
      <sheetData sheetId="33" refreshError="1"/>
      <sheetData sheetId="34"/>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Sheet"/>
      <sheetName val="Income Statement - Month"/>
      <sheetName val="Income Statement - YTD"/>
      <sheetName val="Owners Equity"/>
      <sheetName val="CashFlow - Month"/>
      <sheetName val="CashFlow - YTD"/>
      <sheetName val="Notes #1"/>
      <sheetName val="Notes #2"/>
      <sheetName val="Notes #3"/>
      <sheetName val="Income Statement Var- Month"/>
      <sheetName val="Income Statement Var - YTD"/>
      <sheetName val="Sheet1"/>
      <sheetName val="Earnings per Share"/>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Balance Sheet"/>
      <sheetName val="Income Statement"/>
      <sheetName val="Cashflow"/>
      <sheetName val="Consolidated IS by quarter"/>
      <sheetName val="Rolling 12 mo I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ut"/>
      <sheetName val="Credible"/>
      <sheetName val="Non Cred"/>
      <sheetName val="Speed"/>
      <sheetName val="Demographics"/>
      <sheetName val="Output"/>
      <sheetName val="Claims CF"/>
      <sheetName val="Cash Flow"/>
    </sheetNames>
    <sheetDataSet>
      <sheetData sheetId="0"/>
      <sheetData sheetId="1" refreshError="1"/>
      <sheetData sheetId="2" refreshError="1"/>
      <sheetData sheetId="3" refreshError="1"/>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Pipeline"/>
      <sheetName val="Income Statement"/>
      <sheetName val="Balance Sheet"/>
      <sheetName val="Cashflow"/>
      <sheetName val="Capital Budget"/>
      <sheetName val="2005 Assumptions"/>
      <sheetName val="Vacancy Comparison"/>
      <sheetName val="2005 Revenue Summary "/>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5 Budget LOB"/>
      <sheetName val="2004 Forecast LOB"/>
      <sheetName val="LOB Variance"/>
      <sheetName val="Membership and Revenue"/>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ORECAST"/>
      <sheetName val="Monthly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Income Statement"/>
      <sheetName val="2004 Income Statement"/>
      <sheetName val="Balance Sheet"/>
      <sheetName val="2004 Balance Sheet"/>
      <sheetName val="Cashflow"/>
      <sheetName val="2004 Cash Flow"/>
      <sheetName val="Variance to 2005 Budget"/>
      <sheetName val="2005 Forecast"/>
      <sheetName val="2005 Approved Budget"/>
      <sheetName val="2005 Forecast LOB (new)"/>
      <sheetName val="2004 Forecast"/>
      <sheetName val="2005 LOB (new)"/>
      <sheetName val="Capital Budget (board approved)"/>
      <sheetName val="2006 Forecast"/>
      <sheetName val="SAKY"/>
      <sheetName val="2005 LOB Revenue Recon"/>
      <sheetName val="2006 Forecast by Quarter (KY)"/>
      <sheetName val="2006 Forecast by Quarter"/>
      <sheetName val="2006 Forecast Assumptions"/>
      <sheetName val="Budget Membership and Revenue"/>
      <sheetName val="Forecast Membership and Revenue"/>
      <sheetName val="F5 to FEB actuals"/>
      <sheetName val="2005 Forecast Recon"/>
      <sheetName val="2006 LOB Revenue Recon "/>
      <sheetName val="2005 Forecast Qtr"/>
      <sheetName val="2005 Forecast Qtr Recon"/>
      <sheetName val="2005 Budget Assumptions"/>
      <sheetName val="Jan budget to actual variance"/>
      <sheetName val="SAAZ forecast summary"/>
      <sheetName val="Service Center Allocation"/>
      <sheetName val="2005 Forecast vs 2005 budget"/>
      <sheetName val="PUP Assumptions"/>
      <sheetName val="2005 Forecast LOB"/>
      <sheetName val="2005 Budget LOB orig presented"/>
      <sheetName val="2005 Forecast Assumptions"/>
      <sheetName val="2005 Revenue Summary "/>
      <sheetName val="Forecast Capital Budget"/>
      <sheetName val="2006 Revenue Summary "/>
      <sheetName val="2005 Forecast Q1"/>
      <sheetName val="2005 Forecast Q1 var"/>
      <sheetName val="2006 Forecast Q1"/>
      <sheetName val="2006 Forecast Q1 var"/>
      <sheetName val="2004 Assumptions"/>
      <sheetName val="2005 Budget by quarter"/>
      <sheetName val="Core O4"/>
      <sheetName val="2003 Audited actuals"/>
      <sheetName val="2003 audited bs"/>
      <sheetName val="Fin Serv BU Key"/>
      <sheetName val="Control Panel &amp; Lookups"/>
      <sheetName val="Project Level Mapping"/>
      <sheetName val="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not used"/>
      <sheetName val="Balance Sheet "/>
      <sheetName val="Income Statement"/>
      <sheetName val="Cash Flow "/>
      <sheetName val="cashflow worksheet"/>
      <sheetName val="Capital Budget"/>
      <sheetName val="2006 Assumptions"/>
      <sheetName val="Revenue Summary"/>
      <sheetName val="2006 Consolidating "/>
      <sheetName val="Vacancy Comparison"/>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4 Forecast LOB"/>
      <sheetName val="LOB Variance"/>
      <sheetName val="2006 LOB (Joe format)"/>
      <sheetName val="2006 LOB (Joe Format) 2"/>
      <sheetName val="PMPM"/>
      <sheetName val="Commercial Frcst"/>
      <sheetName val="Commercial LOB"/>
      <sheetName val="BH Frcst"/>
      <sheetName val="BH Frcst 2"/>
      <sheetName val="BH LOB"/>
      <sheetName val="BH LOB 2"/>
      <sheetName val="Membership and Revenue"/>
      <sheetName val="Commerical&amp;Behavioral ROI 2006"/>
      <sheetName val="Medicaid&amp;Medicare ROI 2006"/>
      <sheetName val="Contractors"/>
      <sheetName val="Contractor detail"/>
      <sheetName val="Var from 05 Frcst to 06 Budget"/>
      <sheetName val="Revenue Member sorted"/>
      <sheetName val="2006 Budget LOB"/>
      <sheetName val="2006 Budget LOB 2"/>
      <sheetName val="2006 LOB Rev_Memb Recon"/>
      <sheetName val="2006 LOB Expense Recon"/>
      <sheetName val="2006 Consolidating w SAI"/>
      <sheetName val="2006 Consolidating PMPM"/>
      <sheetName val="2005 Budget LOB"/>
      <sheetName val="Pipeline 2006"/>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ind-Replace"/>
      <sheetName val="Claim Counts"/>
      <sheetName val="Data"/>
      <sheetName val="Claim Line Counts"/>
      <sheetName val="Summary Graph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topLeftCell="A7" zoomScaleNormal="100" workbookViewId="0"/>
  </sheetViews>
  <sheetFormatPr defaultColWidth="9.140625" defaultRowHeight="12.75" x14ac:dyDescent="0.2"/>
  <cols>
    <col min="1" max="1" width="2.5703125" style="47" customWidth="1"/>
    <col min="2" max="2" width="64.140625" style="47" bestFit="1" customWidth="1"/>
    <col min="3" max="3" width="9.140625" style="47"/>
    <col min="4" max="4" width="27.5703125" style="47" customWidth="1"/>
    <col min="5" max="5" width="9.140625" style="47"/>
    <col min="6" max="6" width="42.5703125" style="47" customWidth="1"/>
    <col min="7" max="16384" width="9.140625" style="47"/>
  </cols>
  <sheetData>
    <row r="1" spans="1:6" ht="15.75" x14ac:dyDescent="0.25">
      <c r="A1" s="3"/>
      <c r="B1" s="46"/>
      <c r="C1" s="46"/>
      <c r="D1" s="46"/>
      <c r="E1" s="46"/>
      <c r="F1" s="46"/>
    </row>
    <row r="2" spans="1:6" ht="27.75" x14ac:dyDescent="0.4">
      <c r="A2" s="46"/>
      <c r="B2" s="48" t="s">
        <v>0</v>
      </c>
      <c r="C2" s="48"/>
      <c r="D2" s="48"/>
      <c r="E2" s="48"/>
      <c r="F2" s="48"/>
    </row>
    <row r="3" spans="1:6" ht="26.25" customHeight="1" x14ac:dyDescent="0.4">
      <c r="A3" s="46"/>
      <c r="B3" s="48" t="s">
        <v>1</v>
      </c>
      <c r="C3" s="48"/>
      <c r="D3" s="48"/>
      <c r="E3" s="48"/>
      <c r="F3" s="48"/>
    </row>
    <row r="4" spans="1:6" ht="26.25" x14ac:dyDescent="0.4">
      <c r="A4" s="46"/>
      <c r="B4" s="111"/>
      <c r="C4" s="49"/>
      <c r="D4" s="46"/>
      <c r="E4" s="46"/>
      <c r="F4" s="46"/>
    </row>
    <row r="5" spans="1:6" ht="26.25" x14ac:dyDescent="0.4">
      <c r="A5" s="46"/>
      <c r="B5" s="50" t="s">
        <v>2</v>
      </c>
      <c r="C5" s="51"/>
      <c r="D5" s="51"/>
      <c r="E5" s="51"/>
      <c r="F5" s="51"/>
    </row>
    <row r="6" spans="1:6" ht="20.25" x14ac:dyDescent="0.3">
      <c r="A6" s="46"/>
      <c r="B6" s="112" t="s">
        <v>3</v>
      </c>
      <c r="C6" s="52"/>
      <c r="D6" s="52"/>
      <c r="E6" s="52"/>
      <c r="F6" s="52"/>
    </row>
    <row r="7" spans="1:6" ht="26.25" x14ac:dyDescent="0.4">
      <c r="A7" s="46"/>
      <c r="B7" s="111"/>
      <c r="C7" s="49"/>
      <c r="D7" s="46"/>
      <c r="E7" s="46"/>
      <c r="F7" s="46"/>
    </row>
    <row r="8" spans="1:6" ht="20.25" x14ac:dyDescent="0.3">
      <c r="A8" s="46"/>
      <c r="B8" s="53" t="s">
        <v>4</v>
      </c>
      <c r="C8" s="53"/>
      <c r="D8" s="53"/>
      <c r="E8" s="53"/>
      <c r="F8" s="53"/>
    </row>
    <row r="9" spans="1:6" ht="20.25" x14ac:dyDescent="0.3">
      <c r="A9" s="46"/>
      <c r="B9" s="113">
        <v>45001</v>
      </c>
      <c r="C9" s="53"/>
      <c r="D9" s="53"/>
      <c r="E9" s="53"/>
      <c r="F9" s="53"/>
    </row>
    <row r="10" spans="1:6" ht="20.25" x14ac:dyDescent="0.3">
      <c r="A10" s="46"/>
      <c r="B10" s="114"/>
      <c r="C10" s="54"/>
      <c r="D10" s="54"/>
      <c r="E10" s="54"/>
      <c r="F10" s="54"/>
    </row>
    <row r="11" spans="1:6" x14ac:dyDescent="0.2">
      <c r="A11" s="46"/>
      <c r="B11" s="46"/>
      <c r="C11" s="46"/>
      <c r="D11" s="46"/>
      <c r="E11" s="46"/>
      <c r="F11" s="46"/>
    </row>
  </sheetData>
  <sheetProtection algorithmName="SHA-512" hashValue="MsCeIiRcvp2TyI2mxiHLJi6LOdyqSbLhW2n3o69osYbNYRpOV+xKuYybBIOcBmuQDToKxgHyZ35OgqRL0jw4iA==" saltValue="tYljhCvEQKfWytTZ/SeOCw==" spinCount="100000" sheet="1" objects="1" scenarios="1"/>
  <printOptions horizontalCentered="1"/>
  <pageMargins left="0.25" right="0.25" top="0.25" bottom="0.25" header="0" footer="0"/>
  <pageSetup orientation="landscape" r:id="rId1"/>
  <headerFooter alignWithMargins="0">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4"/>
  <sheetViews>
    <sheetView zoomScale="120" zoomScaleNormal="120" workbookViewId="0"/>
  </sheetViews>
  <sheetFormatPr defaultColWidth="9.140625" defaultRowHeight="12.75" x14ac:dyDescent="0.2"/>
  <cols>
    <col min="1" max="1" width="2.5703125" style="47" customWidth="1"/>
    <col min="2" max="2" width="10.42578125" style="47" customWidth="1"/>
    <col min="3" max="3" width="52" style="47" customWidth="1"/>
    <col min="4" max="16384" width="9.140625" style="47"/>
  </cols>
  <sheetData>
    <row r="1" spans="1:3" ht="15.75" x14ac:dyDescent="0.25">
      <c r="A1" s="3" t="s">
        <v>5</v>
      </c>
    </row>
    <row r="2" spans="1:3" x14ac:dyDescent="0.2">
      <c r="A2" s="115" t="s">
        <v>1</v>
      </c>
    </row>
    <row r="3" spans="1:3" x14ac:dyDescent="0.2">
      <c r="A3" s="5" t="s">
        <v>6</v>
      </c>
    </row>
    <row r="5" spans="1:3" x14ac:dyDescent="0.2">
      <c r="B5" s="78" t="s">
        <v>7</v>
      </c>
      <c r="C5" s="79" t="s">
        <v>8</v>
      </c>
    </row>
    <row r="6" spans="1:3" x14ac:dyDescent="0.2">
      <c r="B6" s="80">
        <v>1</v>
      </c>
      <c r="C6" s="81" t="s">
        <v>9</v>
      </c>
    </row>
    <row r="7" spans="1:3" x14ac:dyDescent="0.2">
      <c r="B7" s="80">
        <f>1+B6</f>
        <v>2</v>
      </c>
      <c r="C7" s="81" t="s">
        <v>6</v>
      </c>
    </row>
    <row r="8" spans="1:3" x14ac:dyDescent="0.2">
      <c r="B8" s="80">
        <f t="shared" ref="B8:B14" si="0">1+B7</f>
        <v>3</v>
      </c>
      <c r="C8" s="82" t="s">
        <v>10</v>
      </c>
    </row>
    <row r="9" spans="1:3" x14ac:dyDescent="0.2">
      <c r="B9" s="80">
        <f t="shared" si="0"/>
        <v>4</v>
      </c>
      <c r="C9" s="81" t="s">
        <v>11</v>
      </c>
    </row>
    <row r="10" spans="1:3" x14ac:dyDescent="0.2">
      <c r="B10" s="80">
        <f t="shared" si="0"/>
        <v>5</v>
      </c>
      <c r="C10" s="82" t="s">
        <v>12</v>
      </c>
    </row>
    <row r="11" spans="1:3" x14ac:dyDescent="0.2">
      <c r="B11" s="80">
        <f t="shared" si="0"/>
        <v>6</v>
      </c>
      <c r="C11" s="81" t="s">
        <v>13</v>
      </c>
    </row>
    <row r="12" spans="1:3" x14ac:dyDescent="0.2">
      <c r="B12" s="80">
        <f t="shared" si="0"/>
        <v>7</v>
      </c>
      <c r="C12" s="82" t="s">
        <v>14</v>
      </c>
    </row>
    <row r="13" spans="1:3" x14ac:dyDescent="0.2">
      <c r="B13" s="80">
        <f>1+B12</f>
        <v>8</v>
      </c>
      <c r="C13" s="82" t="s">
        <v>15</v>
      </c>
    </row>
    <row r="14" spans="1:3" x14ac:dyDescent="0.2">
      <c r="B14" s="80">
        <f t="shared" si="0"/>
        <v>9</v>
      </c>
      <c r="C14" s="82" t="s">
        <v>16</v>
      </c>
    </row>
    <row r="15" spans="1:3" s="59" customFormat="1" x14ac:dyDescent="0.2"/>
    <row r="18" spans="1:3" x14ac:dyDescent="0.2">
      <c r="A18" s="59"/>
      <c r="B18" s="59"/>
      <c r="C18" s="59"/>
    </row>
    <row r="19" spans="1:3" x14ac:dyDescent="0.2">
      <c r="A19" s="59"/>
      <c r="B19" s="59"/>
      <c r="C19" s="59"/>
    </row>
    <row r="20" spans="1:3" x14ac:dyDescent="0.2">
      <c r="A20" s="59"/>
      <c r="B20" s="59"/>
      <c r="C20" s="59"/>
    </row>
    <row r="21" spans="1:3" x14ac:dyDescent="0.2">
      <c r="A21" s="59"/>
      <c r="B21" s="59"/>
      <c r="C21" s="59"/>
    </row>
    <row r="22" spans="1:3" x14ac:dyDescent="0.2">
      <c r="A22" s="59"/>
      <c r="B22" s="59"/>
      <c r="C22" s="59"/>
    </row>
    <row r="23" spans="1:3" x14ac:dyDescent="0.2">
      <c r="A23" s="59"/>
      <c r="B23" s="59"/>
      <c r="C23" s="59"/>
    </row>
    <row r="24" spans="1:3" x14ac:dyDescent="0.2">
      <c r="A24" s="59"/>
      <c r="B24" s="59"/>
      <c r="C24" s="59"/>
    </row>
  </sheetData>
  <sheetProtection algorithmName="SHA-512" hashValue="fqQADx4kAuRUVLmtfI2NNjK0zJGFLbZB5fNPuJbsSrbrBxpZpCiNmrccXuaARjnvldRd4YH7Mp+iSQVf3/XK5w==" saltValue="xprFLCNF8Zl32IEn6rsHTw==" spinCount="100000" sheet="1" objects="1" scenarios="1"/>
  <hyperlinks>
    <hyperlink ref="C9" location="'4. Cost Proposal Summary'!Print_Area" display="Cost Proposal Summary" xr:uid="{00000000-0004-0000-0100-000000000000}"/>
    <hyperlink ref="C6" location="'1. Title'!Print_Area" display="Title" xr:uid="{00000000-0004-0000-0100-000001000000}"/>
    <hyperlink ref="C7" location="'2. Contents'!Print_Area" display="Contents" xr:uid="{00000000-0004-0000-0100-000002000000}"/>
    <hyperlink ref="C8" location="'3. Instructions'!Print_Area" display="Instructions" xr:uid="{00000000-0004-0000-0100-000003000000}"/>
    <hyperlink ref="C10" location="'5. Staff Hourly Pricing'!A1" display="Staff Hourly Pricing" xr:uid="{00000000-0004-0000-0100-000004000000}"/>
    <hyperlink ref="C11" location="'9. Implementation Costs'!A1" display="Implementation Costs" xr:uid="{F9B2187E-2BA4-4095-9645-AB6BC5F7B0B5}"/>
    <hyperlink ref="C13" location="'7. Systems Costs'!A1" display="Systems Costs" xr:uid="{68AD7E6A-9FD9-4D99-9CB8-53B33406F7E9}"/>
    <hyperlink ref="C14" location="'9. Implementation Costs'!A1" display="Implementation Costs" xr:uid="{3B45A5A0-C9A7-4FFC-B6DF-B06866F4938C}"/>
    <hyperlink ref="C12" location="'7. Ongoing Ops Staffing Costs'!A1" display="Ongoing Ops Staffing Costs" xr:uid="{4830D472-C9CA-4C6B-8B78-6BC074FEEBD4}"/>
  </hyperlinks>
  <printOptions horizontalCentered="1"/>
  <pageMargins left="0.25" right="0.25" top="0.25" bottom="0.25" header="0" footer="0"/>
  <pageSetup orientation="landscape" r:id="rId1"/>
  <headerFooter alignWithMargins="0">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7"/>
  <sheetViews>
    <sheetView zoomScaleNormal="100" workbookViewId="0">
      <pane ySplit="5" topLeftCell="A9" activePane="bottomLeft" state="frozen"/>
      <selection sqref="A1:IV65536"/>
      <selection pane="bottomLeft"/>
    </sheetView>
  </sheetViews>
  <sheetFormatPr defaultColWidth="9.140625" defaultRowHeight="12.75" x14ac:dyDescent="0.2"/>
  <cols>
    <col min="1" max="1" width="2.5703125" style="47" customWidth="1"/>
    <col min="2" max="16384" width="9.140625" style="47"/>
  </cols>
  <sheetData>
    <row r="1" spans="1:18" ht="15.75" x14ac:dyDescent="0.25">
      <c r="A1" s="3" t="str">
        <f>'2. Contents'!A1</f>
        <v>State of Indiana, Member Support Services RFP 23-75072</v>
      </c>
    </row>
    <row r="2" spans="1:18" ht="15" x14ac:dyDescent="0.25">
      <c r="A2" s="4" t="str">
        <f>'2. Contents'!A2</f>
        <v>Attachment D - Cost Proposal</v>
      </c>
    </row>
    <row r="3" spans="1:18" ht="15" x14ac:dyDescent="0.25">
      <c r="A3" s="4" t="s">
        <v>10</v>
      </c>
    </row>
    <row r="4" spans="1:18" s="1" customFormat="1" ht="18" x14ac:dyDescent="0.25">
      <c r="A4" s="60"/>
      <c r="B4" s="60"/>
      <c r="C4" s="57"/>
      <c r="D4" s="58"/>
      <c r="E4" s="2"/>
      <c r="F4" s="156"/>
      <c r="J4" s="47"/>
      <c r="K4" s="47"/>
    </row>
    <row r="5" spans="1:18" x14ac:dyDescent="0.2">
      <c r="B5" s="72" t="s">
        <v>17</v>
      </c>
      <c r="C5" s="73"/>
      <c r="D5" s="73"/>
      <c r="E5" s="73"/>
      <c r="F5" s="73"/>
      <c r="G5" s="73"/>
      <c r="H5" s="73"/>
      <c r="I5" s="73"/>
      <c r="J5" s="73"/>
      <c r="K5" s="73"/>
      <c r="L5" s="73"/>
      <c r="M5" s="73"/>
      <c r="N5" s="73"/>
      <c r="O5" s="73"/>
      <c r="P5" s="73"/>
      <c r="Q5" s="73"/>
      <c r="R5" s="74"/>
    </row>
    <row r="6" spans="1:18" ht="27" customHeight="1" x14ac:dyDescent="0.2">
      <c r="B6" s="162" t="s">
        <v>18</v>
      </c>
      <c r="C6" s="160"/>
      <c r="D6" s="160"/>
      <c r="E6" s="160"/>
      <c r="F6" s="160"/>
      <c r="G6" s="160"/>
      <c r="H6" s="160"/>
      <c r="I6" s="160"/>
      <c r="J6" s="160"/>
      <c r="K6" s="160"/>
      <c r="L6" s="160"/>
      <c r="M6" s="160"/>
      <c r="N6" s="160"/>
      <c r="O6" s="160"/>
      <c r="P6" s="160"/>
      <c r="Q6" s="160"/>
      <c r="R6" s="161"/>
    </row>
    <row r="7" spans="1:18" x14ac:dyDescent="0.2">
      <c r="B7" s="75"/>
      <c r="R7" s="76"/>
    </row>
    <row r="8" spans="1:18" x14ac:dyDescent="0.2">
      <c r="B8" s="77" t="s">
        <v>19</v>
      </c>
      <c r="R8" s="76"/>
    </row>
    <row r="9" spans="1:18" ht="26.25" customHeight="1" x14ac:dyDescent="0.2">
      <c r="B9" s="163" t="str">
        <f>'4. Cost Proposal Summary'!B6:F6</f>
        <v>Other than entering your firm’s name at the top of the page, there is no response necessary on this worksheet. The blue cells will populate automatically based on information entered on other worksheets.</v>
      </c>
      <c r="C9" s="160"/>
      <c r="D9" s="160"/>
      <c r="E9" s="160"/>
      <c r="F9" s="160"/>
      <c r="G9" s="160"/>
      <c r="H9" s="160"/>
      <c r="I9" s="160"/>
      <c r="J9" s="160"/>
      <c r="K9" s="160"/>
      <c r="L9" s="160"/>
      <c r="M9" s="160"/>
      <c r="N9" s="160"/>
      <c r="O9" s="160"/>
      <c r="P9" s="160"/>
      <c r="Q9" s="160"/>
      <c r="R9" s="161"/>
    </row>
    <row r="10" spans="1:18" x14ac:dyDescent="0.2">
      <c r="B10" s="75"/>
      <c r="R10" s="76"/>
    </row>
    <row r="11" spans="1:18" x14ac:dyDescent="0.2">
      <c r="B11" s="77" t="s">
        <v>20</v>
      </c>
      <c r="R11" s="76"/>
    </row>
    <row r="12" spans="1:18" ht="90" customHeight="1" x14ac:dyDescent="0.2">
      <c r="B12" s="159" t="str">
        <f>'5. Staff Hourly Pricing'!B6:L6</f>
        <v>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v>
      </c>
      <c r="C12" s="160"/>
      <c r="D12" s="160"/>
      <c r="E12" s="160"/>
      <c r="F12" s="160"/>
      <c r="G12" s="160"/>
      <c r="H12" s="160"/>
      <c r="I12" s="160"/>
      <c r="J12" s="160"/>
      <c r="K12" s="160"/>
      <c r="L12" s="160"/>
      <c r="M12" s="160"/>
      <c r="N12" s="160"/>
      <c r="O12" s="160"/>
      <c r="P12" s="160"/>
      <c r="Q12" s="160"/>
      <c r="R12" s="161"/>
    </row>
    <row r="13" spans="1:18" ht="8.25" customHeight="1" x14ac:dyDescent="0.2">
      <c r="B13" s="155"/>
      <c r="C13" s="156"/>
      <c r="D13" s="156"/>
      <c r="E13" s="156"/>
      <c r="F13" s="156"/>
      <c r="G13" s="156"/>
      <c r="H13" s="156"/>
      <c r="I13" s="156"/>
      <c r="J13" s="156"/>
      <c r="K13" s="156"/>
      <c r="L13" s="156"/>
      <c r="M13" s="156"/>
      <c r="N13" s="156"/>
      <c r="O13" s="156"/>
      <c r="P13" s="156"/>
      <c r="Q13" s="156"/>
      <c r="R13" s="157"/>
    </row>
    <row r="14" spans="1:18" x14ac:dyDescent="0.2">
      <c r="B14" s="77" t="s">
        <v>21</v>
      </c>
      <c r="R14" s="76"/>
    </row>
    <row r="15" spans="1:18" ht="144.75" customHeight="1" x14ac:dyDescent="0.2">
      <c r="B15" s="163" t="str">
        <f>'7. Ongoing Ops Staffing Costs'!B6:F6</f>
        <v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No staffing costs related to implementation shall be provided on this tab. Implementation Staffing Costs may be included on Tab 6. "Implementation Costs."  </v>
      </c>
      <c r="C15" s="160"/>
      <c r="D15" s="160"/>
      <c r="E15" s="160"/>
      <c r="F15" s="160"/>
      <c r="G15" s="160"/>
      <c r="H15" s="160"/>
      <c r="I15" s="160"/>
      <c r="J15" s="160"/>
      <c r="K15" s="160"/>
      <c r="L15" s="160"/>
      <c r="M15" s="160"/>
      <c r="N15" s="160"/>
      <c r="O15" s="160"/>
      <c r="P15" s="160"/>
      <c r="Q15" s="160"/>
      <c r="R15" s="161"/>
    </row>
    <row r="16" spans="1:18" ht="8.25" customHeight="1" x14ac:dyDescent="0.2">
      <c r="B16" s="155"/>
      <c r="C16" s="156"/>
      <c r="D16" s="156"/>
      <c r="E16" s="156"/>
      <c r="F16" s="156"/>
      <c r="G16" s="156"/>
      <c r="H16" s="156"/>
      <c r="I16" s="156"/>
      <c r="J16" s="156"/>
      <c r="K16" s="156"/>
      <c r="L16" s="156"/>
      <c r="M16" s="156"/>
      <c r="N16" s="156"/>
      <c r="O16" s="156"/>
      <c r="P16" s="156"/>
      <c r="Q16" s="156"/>
      <c r="R16" s="157"/>
    </row>
    <row r="17" spans="2:18" x14ac:dyDescent="0.2">
      <c r="B17" s="77" t="s">
        <v>22</v>
      </c>
      <c r="R17" s="76"/>
    </row>
    <row r="18" spans="2:18" ht="84.75" customHeight="1" x14ac:dyDescent="0.2">
      <c r="B18" s="159" t="str">
        <f>'8. Systems Costs'!B6:I6</f>
        <v>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No systems costs to be included during the six-month implementation (Jan-June 2024) shall be provided on this tab. Systems costs incurred during implementation may be included on Tab 6. "Implementation Costs."</v>
      </c>
      <c r="C18" s="160"/>
      <c r="D18" s="160"/>
      <c r="E18" s="160"/>
      <c r="F18" s="160"/>
      <c r="G18" s="160"/>
      <c r="H18" s="160"/>
      <c r="I18" s="160"/>
      <c r="J18" s="160"/>
      <c r="K18" s="160"/>
      <c r="L18" s="160"/>
      <c r="M18" s="160"/>
      <c r="N18" s="160"/>
      <c r="O18" s="160"/>
      <c r="P18" s="160"/>
      <c r="Q18" s="160"/>
      <c r="R18" s="161"/>
    </row>
    <row r="19" spans="2:18" ht="8.25" customHeight="1" x14ac:dyDescent="0.2">
      <c r="B19" s="155"/>
      <c r="C19" s="156"/>
      <c r="D19" s="156"/>
      <c r="E19" s="156"/>
      <c r="F19" s="156"/>
      <c r="G19" s="156"/>
      <c r="H19" s="156"/>
      <c r="I19" s="156"/>
      <c r="J19" s="156"/>
      <c r="K19" s="156"/>
      <c r="L19" s="156"/>
      <c r="M19" s="156"/>
      <c r="N19" s="156"/>
      <c r="O19" s="156"/>
      <c r="P19" s="156"/>
      <c r="Q19" s="156"/>
      <c r="R19" s="157"/>
    </row>
    <row r="20" spans="2:18" x14ac:dyDescent="0.2">
      <c r="B20" s="77" t="s">
        <v>23</v>
      </c>
      <c r="C20" s="156"/>
      <c r="D20" s="156"/>
      <c r="E20" s="156"/>
      <c r="F20" s="156"/>
      <c r="G20" s="156"/>
      <c r="H20" s="156"/>
      <c r="I20" s="156"/>
      <c r="J20" s="156"/>
      <c r="K20" s="156"/>
      <c r="L20" s="156"/>
      <c r="M20" s="156"/>
      <c r="N20" s="156"/>
      <c r="O20" s="156"/>
      <c r="P20" s="156"/>
      <c r="Q20" s="156"/>
      <c r="R20" s="157"/>
    </row>
    <row r="21" spans="2:18" ht="97.5" customHeight="1" x14ac:dyDescent="0.2">
      <c r="B21" s="163" t="str">
        <f>'9. Other Operations Costs'!B6:I6</f>
        <v xml:space="preserve">Under the section labeled, "Other Operations Assumptions" please provide your Fixed Annual Other Operations Price Increase percentage - this drives pricing changes for subsequent contract years. 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No staffing costs related to implementation shall be provided on this tab. Implementation Staffing Costs may be included on Tab 6. "Implementation Costs."    </v>
      </c>
      <c r="C21" s="160"/>
      <c r="D21" s="160"/>
      <c r="E21" s="160"/>
      <c r="F21" s="160"/>
      <c r="G21" s="160"/>
      <c r="H21" s="160"/>
      <c r="I21" s="160"/>
      <c r="J21" s="160"/>
      <c r="K21" s="160"/>
      <c r="L21" s="160"/>
      <c r="M21" s="160"/>
      <c r="N21" s="160"/>
      <c r="O21" s="160"/>
      <c r="P21" s="160"/>
      <c r="Q21" s="160"/>
      <c r="R21" s="161"/>
    </row>
    <row r="22" spans="2:18" ht="8.25" customHeight="1" x14ac:dyDescent="0.2">
      <c r="B22" s="155"/>
      <c r="C22" s="156"/>
      <c r="D22" s="156"/>
      <c r="E22" s="156"/>
      <c r="F22" s="156"/>
      <c r="G22" s="156"/>
      <c r="H22" s="156"/>
      <c r="I22" s="156"/>
      <c r="J22" s="156"/>
      <c r="K22" s="156"/>
      <c r="L22" s="156"/>
      <c r="M22" s="156"/>
      <c r="N22" s="156"/>
      <c r="O22" s="156"/>
      <c r="P22" s="156"/>
      <c r="Q22" s="156"/>
      <c r="R22" s="157"/>
    </row>
    <row r="23" spans="2:18" x14ac:dyDescent="0.2">
      <c r="B23" s="77" t="s">
        <v>24</v>
      </c>
      <c r="R23" s="76"/>
    </row>
    <row r="24" spans="2:18" ht="183" customHeight="1" x14ac:dyDescent="0.2">
      <c r="B24" s="159" t="str">
        <f>'6. Implementation Costs'!B6:I6</f>
        <v>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v>
      </c>
      <c r="C24" s="160"/>
      <c r="D24" s="160"/>
      <c r="E24" s="160"/>
      <c r="F24" s="160"/>
      <c r="G24" s="160"/>
      <c r="H24" s="160"/>
      <c r="I24" s="160"/>
      <c r="J24" s="160"/>
      <c r="K24" s="160"/>
      <c r="L24" s="160"/>
      <c r="M24" s="160"/>
      <c r="N24" s="160"/>
      <c r="O24" s="160"/>
      <c r="P24" s="160"/>
      <c r="Q24" s="160"/>
      <c r="R24" s="161"/>
    </row>
    <row r="25" spans="2:18" ht="8.25" customHeight="1" x14ac:dyDescent="0.2">
      <c r="B25" s="155"/>
      <c r="C25" s="156"/>
      <c r="D25" s="156"/>
      <c r="E25" s="156"/>
      <c r="F25" s="156"/>
      <c r="G25" s="156"/>
      <c r="H25" s="156"/>
      <c r="I25" s="156"/>
      <c r="J25" s="156"/>
      <c r="K25" s="156"/>
      <c r="L25" s="156"/>
      <c r="M25" s="156"/>
      <c r="N25" s="156"/>
      <c r="O25" s="156"/>
      <c r="P25" s="156"/>
      <c r="Q25" s="156"/>
      <c r="R25" s="157"/>
    </row>
    <row r="26" spans="2:18" ht="8.25" customHeight="1" x14ac:dyDescent="0.2">
      <c r="B26" s="105"/>
      <c r="C26" s="106"/>
      <c r="D26" s="106"/>
      <c r="E26" s="106"/>
      <c r="F26" s="106"/>
      <c r="G26" s="106"/>
      <c r="H26" s="106"/>
      <c r="I26" s="106"/>
      <c r="J26" s="106"/>
      <c r="K26" s="106"/>
      <c r="L26" s="106"/>
      <c r="M26" s="106"/>
      <c r="N26" s="106"/>
      <c r="O26" s="106"/>
      <c r="P26" s="106"/>
      <c r="Q26" s="106"/>
      <c r="R26" s="107"/>
    </row>
    <row r="27" spans="2:18" ht="12" customHeight="1" x14ac:dyDescent="0.2"/>
  </sheetData>
  <sheetProtection algorithmName="SHA-512" hashValue="Wxx4WvjctUwu11WZs5+h+ih9/WxBwPoA1FIedOGKtHZMuqq89IIfFG6zsMZ+PkbCeQSZztz58PHxJy442MB0jA==" saltValue="K5r6/o8LOhxh7bIVz/xMEg==" spinCount="100000" sheet="1" objects="1" scenarios="1"/>
  <mergeCells count="7">
    <mergeCell ref="B24:R24"/>
    <mergeCell ref="B18:R18"/>
    <mergeCell ref="B6:R6"/>
    <mergeCell ref="B9:R9"/>
    <mergeCell ref="B12:R12"/>
    <mergeCell ref="B15:R15"/>
    <mergeCell ref="B21:R21"/>
  </mergeCells>
  <printOptions horizontalCentered="1"/>
  <pageMargins left="0.25" right="0.25" top="0.25" bottom="0.25" header="0" footer="0"/>
  <pageSetup scale="86" orientation="landscape" r:id="rId1"/>
  <headerFooter alignWithMargins="0">
    <oddFooter>&amp;C&amp;P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zoomScale="125" zoomScaleNormal="125" zoomScaleSheetLayoutView="70" workbookViewId="0">
      <selection activeCell="F25" sqref="F25"/>
    </sheetView>
  </sheetViews>
  <sheetFormatPr defaultColWidth="8" defaultRowHeight="12.75" x14ac:dyDescent="0.2"/>
  <cols>
    <col min="1" max="1" width="2.5703125" style="1" customWidth="1"/>
    <col min="2" max="2" width="56.5703125" style="1" customWidth="1"/>
    <col min="3" max="9" width="19" style="1" customWidth="1"/>
    <col min="10" max="10" width="15.140625" style="1" customWidth="1"/>
    <col min="11" max="11" width="12.42578125" style="1" bestFit="1" customWidth="1"/>
    <col min="12" max="12" width="12.42578125" style="1" customWidth="1"/>
    <col min="13" max="13" width="15.140625" style="1" bestFit="1" customWidth="1"/>
    <col min="14" max="14" width="12.42578125" style="1" customWidth="1"/>
    <col min="15" max="16384" width="8" style="1"/>
  </cols>
  <sheetData>
    <row r="1" spans="1:9" s="2" customFormat="1" ht="15.75" x14ac:dyDescent="0.25">
      <c r="A1" s="3" t="str">
        <f>'2. Contents'!A1</f>
        <v>State of Indiana, Member Support Services RFP 23-75072</v>
      </c>
    </row>
    <row r="2" spans="1:9" s="2" customFormat="1" ht="15" x14ac:dyDescent="0.25">
      <c r="A2" s="4" t="str">
        <f>'2. Contents'!A2</f>
        <v>Attachment D - Cost Proposal</v>
      </c>
      <c r="D2" s="28" t="s">
        <v>25</v>
      </c>
      <c r="E2" s="164" t="s">
        <v>130</v>
      </c>
      <c r="F2" s="164"/>
    </row>
    <row r="3" spans="1:9" ht="15" customHeight="1" x14ac:dyDescent="0.25">
      <c r="A3" s="29" t="s">
        <v>11</v>
      </c>
      <c r="B3" s="5"/>
      <c r="E3" s="165" t="s">
        <v>27</v>
      </c>
      <c r="F3" s="165"/>
    </row>
    <row r="5" spans="1:9" x14ac:dyDescent="0.2">
      <c r="B5" s="27" t="s">
        <v>28</v>
      </c>
    </row>
    <row r="6" spans="1:9" ht="39" customHeight="1" x14ac:dyDescent="0.2">
      <c r="B6" s="160" t="s">
        <v>29</v>
      </c>
      <c r="C6" s="160"/>
      <c r="D6" s="160"/>
      <c r="E6" s="160"/>
      <c r="F6" s="160"/>
    </row>
    <row r="7" spans="1:9" ht="8.25" customHeight="1" x14ac:dyDescent="0.2">
      <c r="B7" s="156"/>
      <c r="C7" s="156"/>
      <c r="D7" s="156"/>
    </row>
    <row r="8" spans="1:9" x14ac:dyDescent="0.2">
      <c r="B8" s="40" t="s">
        <v>30</v>
      </c>
      <c r="C8" s="44">
        <f>SUM(C16:F16)</f>
        <v>5082614.9187915009</v>
      </c>
      <c r="D8" s="156"/>
    </row>
    <row r="9" spans="1:9" ht="8.25" customHeight="1" x14ac:dyDescent="0.2">
      <c r="B9" s="156"/>
      <c r="C9" s="156"/>
      <c r="D9" s="156"/>
    </row>
    <row r="10" spans="1:9" x14ac:dyDescent="0.2">
      <c r="B10" s="7" t="s">
        <v>31</v>
      </c>
      <c r="E10" s="36"/>
      <c r="I10" s="43"/>
    </row>
    <row r="11" spans="1:9" ht="39.75" customHeight="1" x14ac:dyDescent="0.2">
      <c r="B11" s="37" t="s">
        <v>32</v>
      </c>
      <c r="C11" s="38" t="s">
        <v>33</v>
      </c>
      <c r="D11" s="33" t="s">
        <v>34</v>
      </c>
      <c r="E11" s="33" t="s">
        <v>35</v>
      </c>
      <c r="F11" s="33" t="s">
        <v>36</v>
      </c>
      <c r="G11" s="39" t="s">
        <v>37</v>
      </c>
      <c r="H11" s="39" t="s">
        <v>38</v>
      </c>
      <c r="I11" s="59"/>
    </row>
    <row r="12" spans="1:9" ht="12.75" customHeight="1" x14ac:dyDescent="0.2">
      <c r="B12" s="6" t="s">
        <v>13</v>
      </c>
      <c r="C12" s="35">
        <f>'6. Implementation Costs'!C12</f>
        <v>464518.94000000006</v>
      </c>
      <c r="D12" s="150" t="s">
        <v>39</v>
      </c>
      <c r="E12" s="150" t="s">
        <v>39</v>
      </c>
      <c r="F12" s="150" t="s">
        <v>39</v>
      </c>
      <c r="G12" s="150" t="s">
        <v>39</v>
      </c>
      <c r="H12" s="151" t="s">
        <v>39</v>
      </c>
      <c r="I12" s="59"/>
    </row>
    <row r="13" spans="1:9" ht="12.75" customHeight="1" x14ac:dyDescent="0.2">
      <c r="B13" s="6" t="s">
        <v>40</v>
      </c>
      <c r="C13" s="35">
        <f>'7. Ongoing Ops Staffing Costs'!C12</f>
        <v>956849.09999999986</v>
      </c>
      <c r="D13" s="35">
        <f>'7. Ongoing Ops Staffing Costs'!C13</f>
        <v>1004691.5549999999</v>
      </c>
      <c r="E13" s="35">
        <f>'7. Ongoing Ops Staffing Costs'!C14</f>
        <v>1054926.1327499999</v>
      </c>
      <c r="F13" s="35">
        <f>'7. Ongoing Ops Staffing Costs'!C15</f>
        <v>1107672.4393874998</v>
      </c>
      <c r="G13" s="35">
        <f>'7. Ongoing Ops Staffing Costs'!C16</f>
        <v>1163056.0613568749</v>
      </c>
      <c r="H13" s="34">
        <f>'7. Ongoing Ops Staffing Costs'!C17</f>
        <v>1221208.8644247188</v>
      </c>
      <c r="I13" s="59"/>
    </row>
    <row r="14" spans="1:9" ht="12.75" customHeight="1" x14ac:dyDescent="0.2">
      <c r="B14" s="6" t="s">
        <v>15</v>
      </c>
      <c r="C14" s="35">
        <f>'8. Systems Costs'!$C$9</f>
        <v>64906.360000000008</v>
      </c>
      <c r="D14" s="35">
        <f>'8. Systems Costs'!$C$9</f>
        <v>64906.360000000008</v>
      </c>
      <c r="E14" s="35">
        <f>'8. Systems Costs'!$C$9</f>
        <v>64906.360000000008</v>
      </c>
      <c r="F14" s="35">
        <f>'8. Systems Costs'!$C$9</f>
        <v>64906.360000000008</v>
      </c>
      <c r="G14" s="35">
        <f>'8. Systems Costs'!$C$9</f>
        <v>64906.360000000008</v>
      </c>
      <c r="H14" s="34">
        <f>'8. Systems Costs'!$C$9</f>
        <v>64906.360000000008</v>
      </c>
      <c r="I14" s="59"/>
    </row>
    <row r="15" spans="1:9" ht="13.5" thickBot="1" x14ac:dyDescent="0.25">
      <c r="B15" s="100" t="s">
        <v>16</v>
      </c>
      <c r="C15" s="98">
        <f>'9. Other Operations Costs'!C12</f>
        <v>52778</v>
      </c>
      <c r="D15" s="98">
        <f>'9. Other Operations Costs'!C13</f>
        <v>56472.460000000006</v>
      </c>
      <c r="E15" s="98">
        <f>'9. Other Operations Costs'!C14</f>
        <v>60425.532200000009</v>
      </c>
      <c r="F15" s="98">
        <f>'9. Other Operations Costs'!C15</f>
        <v>64655.319454000011</v>
      </c>
      <c r="G15" s="98">
        <f>'9. Other Operations Costs'!C16</f>
        <v>69181.19181578001</v>
      </c>
      <c r="H15" s="99">
        <f>'9. Other Operations Costs'!C17</f>
        <v>74023.87524288462</v>
      </c>
      <c r="I15" s="59"/>
    </row>
    <row r="16" spans="1:9" ht="13.5" thickTop="1" x14ac:dyDescent="0.2">
      <c r="B16" s="45" t="s">
        <v>41</v>
      </c>
      <c r="C16" s="96">
        <f>SUM(C12:C15)</f>
        <v>1539052.4000000001</v>
      </c>
      <c r="D16" s="97">
        <f>SUM(D13:D15)</f>
        <v>1126070.375</v>
      </c>
      <c r="E16" s="97">
        <f t="shared" ref="E16:H16" si="0">SUM(E13:E15)</f>
        <v>1180258.02495</v>
      </c>
      <c r="F16" s="97">
        <f t="shared" si="0"/>
        <v>1237234.1188415</v>
      </c>
      <c r="G16" s="97">
        <f t="shared" si="0"/>
        <v>1297143.613172655</v>
      </c>
      <c r="H16" s="97">
        <f t="shared" si="0"/>
        <v>1360139.0996676036</v>
      </c>
      <c r="I16" s="59"/>
    </row>
    <row r="17" spans="2:9" x14ac:dyDescent="0.2">
      <c r="B17" s="41"/>
      <c r="C17" s="42"/>
      <c r="D17" s="42"/>
      <c r="E17" s="42"/>
      <c r="F17" s="42"/>
      <c r="G17" s="42"/>
      <c r="H17" s="42"/>
      <c r="I17" s="59"/>
    </row>
    <row r="18" spans="2:9" x14ac:dyDescent="0.2">
      <c r="I18" s="43"/>
    </row>
    <row r="24" spans="2:9" x14ac:dyDescent="0.2">
      <c r="D24" s="16"/>
    </row>
  </sheetData>
  <sheetProtection algorithmName="SHA-512" hashValue="X9vCsjV/N6zzuJ09DlOVODMMSLto0ZZVmZDPeLC6TW5NxaLzY17wcajn78gG81rqNhHQ0AcPD2W1WqtGBrmtKQ==" saltValue="BMqT41GC7cJr4MP7GX0+qA==" spinCount="100000" sheet="1" objects="1" scenarios="1"/>
  <protectedRanges>
    <protectedRange sqref="E2:F2" name="Range1"/>
  </protectedRanges>
  <mergeCells count="3">
    <mergeCell ref="E2:F2"/>
    <mergeCell ref="E3:F3"/>
    <mergeCell ref="B6:F6"/>
  </mergeCells>
  <phoneticPr fontId="0" type="noConversion"/>
  <printOptions horizontalCentered="1"/>
  <pageMargins left="0.25" right="0.25" top="0.25" bottom="0.25" header="0" footer="0"/>
  <pageSetup scale="78" orientation="landscape" r:id="rId1"/>
  <headerFooter alignWithMargins="0">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35"/>
  <sheetViews>
    <sheetView showGridLines="0" tabSelected="1" topLeftCell="A13" zoomScaleNormal="100" workbookViewId="0">
      <selection activeCell="E22" sqref="E22"/>
    </sheetView>
  </sheetViews>
  <sheetFormatPr defaultColWidth="9.140625" defaultRowHeight="12.75" x14ac:dyDescent="0.2"/>
  <cols>
    <col min="1" max="1" width="2.5703125" style="9" customWidth="1"/>
    <col min="2" max="9" width="25.5703125" style="9" customWidth="1"/>
    <col min="10" max="10" width="12.42578125" style="9" customWidth="1"/>
    <col min="11" max="11" width="14.85546875" style="9" customWidth="1"/>
    <col min="12" max="12" width="11" style="9" customWidth="1"/>
    <col min="13" max="13" width="12.42578125" style="9" customWidth="1"/>
    <col min="14" max="14" width="14.5703125" style="9" customWidth="1"/>
    <col min="15" max="15" width="11" style="9" customWidth="1"/>
    <col min="16" max="16" width="12.42578125" style="9" customWidth="1"/>
    <col min="17" max="17" width="14.42578125" style="9" customWidth="1"/>
    <col min="18" max="18" width="11" style="9" customWidth="1"/>
    <col min="19" max="19" width="12.42578125" style="9" customWidth="1"/>
    <col min="20" max="20" width="14.5703125" style="9" customWidth="1"/>
    <col min="21" max="21" width="11" style="9" customWidth="1"/>
    <col min="22" max="22" width="12.42578125" style="9" customWidth="1"/>
    <col min="23" max="23" width="14.5703125" style="9" customWidth="1"/>
    <col min="24" max="24" width="11" style="9" customWidth="1"/>
    <col min="25" max="25" width="12.42578125" style="9" customWidth="1"/>
    <col min="26" max="26" width="14.5703125" style="9" customWidth="1"/>
    <col min="27" max="27" width="11" style="9" customWidth="1"/>
    <col min="28" max="16384" width="9.140625" style="9"/>
  </cols>
  <sheetData>
    <row r="1" spans="1:27" ht="15.75" x14ac:dyDescent="0.25">
      <c r="A1" s="3" t="str">
        <f>'2. Contents'!A1</f>
        <v>State of Indiana, Member Support Services RFP 23-75072</v>
      </c>
    </row>
    <row r="2" spans="1:27" ht="15" customHeight="1" x14ac:dyDescent="0.25">
      <c r="A2" s="4" t="str">
        <f>'2. Contents'!A2</f>
        <v>Attachment D - Cost Proposal</v>
      </c>
      <c r="F2" s="61" t="s">
        <v>25</v>
      </c>
      <c r="G2" s="172" t="str">
        <f>'4. Cost Proposal Summary'!E2</f>
        <v>Indiana Legal Services, Inc.</v>
      </c>
      <c r="H2" s="173"/>
      <c r="I2" s="173"/>
      <c r="J2" s="174"/>
    </row>
    <row r="3" spans="1:27" ht="15" customHeight="1" x14ac:dyDescent="0.25">
      <c r="A3" s="11" t="s">
        <v>12</v>
      </c>
      <c r="G3" s="166" t="s">
        <v>27</v>
      </c>
      <c r="H3" s="167"/>
      <c r="I3" s="167"/>
      <c r="J3" s="168"/>
    </row>
    <row r="4" spans="1:27" s="10" customFormat="1" ht="15" customHeight="1" x14ac:dyDescent="0.25">
      <c r="A4" s="62"/>
      <c r="M4" s="13"/>
      <c r="N4" s="14"/>
      <c r="O4" s="14"/>
      <c r="P4" s="14"/>
      <c r="Q4" s="14"/>
    </row>
    <row r="5" spans="1:27" s="10" customFormat="1" ht="15" x14ac:dyDescent="0.25">
      <c r="A5" s="62"/>
      <c r="B5" s="169" t="s">
        <v>42</v>
      </c>
      <c r="C5" s="169"/>
      <c r="D5" s="169"/>
      <c r="E5" s="169"/>
      <c r="F5" s="169"/>
      <c r="G5" s="169"/>
      <c r="H5" s="169"/>
      <c r="I5" s="169"/>
      <c r="J5" s="26"/>
      <c r="K5" s="26"/>
      <c r="L5" s="26"/>
      <c r="M5" s="26"/>
      <c r="N5" s="26"/>
      <c r="O5" s="26"/>
      <c r="P5" s="26"/>
      <c r="Q5" s="26"/>
      <c r="R5" s="26"/>
      <c r="S5" s="26"/>
      <c r="T5" s="26"/>
      <c r="U5" s="26"/>
      <c r="V5" s="26"/>
      <c r="W5" s="26"/>
      <c r="X5" s="26"/>
      <c r="Y5" s="26"/>
      <c r="Z5" s="26"/>
      <c r="AA5" s="26"/>
    </row>
    <row r="6" spans="1:27" s="24" customFormat="1" ht="67.5" customHeight="1" x14ac:dyDescent="0.25">
      <c r="A6" s="69"/>
      <c r="B6" s="175" t="s">
        <v>43</v>
      </c>
      <c r="C6" s="175"/>
      <c r="D6" s="175"/>
      <c r="E6" s="175"/>
      <c r="F6" s="175"/>
      <c r="G6" s="175"/>
      <c r="H6" s="175"/>
      <c r="I6" s="175"/>
      <c r="J6" s="108"/>
      <c r="K6" s="108"/>
      <c r="L6" s="108"/>
      <c r="M6" s="70"/>
      <c r="N6" s="9"/>
      <c r="O6" s="9"/>
      <c r="P6" s="70"/>
      <c r="Q6" s="9"/>
      <c r="R6" s="9"/>
      <c r="S6" s="70"/>
      <c r="T6" s="9"/>
      <c r="U6" s="9"/>
      <c r="V6" s="70"/>
      <c r="W6" s="9"/>
      <c r="X6" s="9"/>
      <c r="Y6" s="70"/>
      <c r="Z6" s="9"/>
      <c r="AA6" s="9"/>
    </row>
    <row r="7" spans="1:27" s="24" customFormat="1" ht="12.75" customHeight="1" x14ac:dyDescent="0.25">
      <c r="A7" s="69"/>
      <c r="B7" s="71"/>
      <c r="C7" s="71"/>
      <c r="D7" s="71"/>
      <c r="E7" s="71"/>
      <c r="F7" s="71"/>
      <c r="G7" s="71"/>
      <c r="H7" s="71"/>
      <c r="I7" s="69"/>
      <c r="J7" s="70"/>
      <c r="K7" s="9"/>
      <c r="L7" s="9"/>
      <c r="M7" s="70"/>
      <c r="N7" s="9"/>
      <c r="O7" s="9"/>
      <c r="P7" s="70"/>
      <c r="Q7" s="9"/>
      <c r="R7" s="9"/>
      <c r="S7" s="70"/>
      <c r="T7" s="9"/>
      <c r="U7" s="9"/>
      <c r="V7" s="70"/>
      <c r="W7" s="9"/>
      <c r="X7" s="9"/>
      <c r="Y7" s="70"/>
      <c r="Z7" s="9"/>
      <c r="AA7" s="9"/>
    </row>
    <row r="8" spans="1:27" x14ac:dyDescent="0.2">
      <c r="B8" s="63" t="s">
        <v>44</v>
      </c>
      <c r="C8" s="12"/>
      <c r="D8" s="12"/>
      <c r="E8" s="12"/>
      <c r="F8" s="12"/>
      <c r="G8" s="12"/>
      <c r="H8" s="12"/>
      <c r="I8" s="12"/>
    </row>
    <row r="9" spans="1:27" ht="12.75" customHeight="1" x14ac:dyDescent="0.2">
      <c r="B9" s="64"/>
      <c r="C9" s="64"/>
      <c r="D9" s="64"/>
      <c r="E9" s="64"/>
      <c r="F9" s="64"/>
      <c r="G9" s="170" t="s">
        <v>33</v>
      </c>
      <c r="H9" s="171"/>
      <c r="I9" s="171"/>
    </row>
    <row r="10" spans="1:27" ht="25.5" x14ac:dyDescent="0.2">
      <c r="B10" s="65" t="s">
        <v>45</v>
      </c>
      <c r="C10" s="65" t="s">
        <v>46</v>
      </c>
      <c r="D10" s="66" t="s">
        <v>47</v>
      </c>
      <c r="E10" s="65" t="s">
        <v>48</v>
      </c>
      <c r="F10" s="65" t="s">
        <v>49</v>
      </c>
      <c r="G10" s="17" t="s">
        <v>50</v>
      </c>
      <c r="H10" s="17" t="s">
        <v>51</v>
      </c>
      <c r="I10" s="17" t="s">
        <v>52</v>
      </c>
    </row>
    <row r="11" spans="1:27" ht="79.5" customHeight="1" x14ac:dyDescent="0.2">
      <c r="B11" s="116" t="s">
        <v>53</v>
      </c>
      <c r="C11" s="87" t="s">
        <v>54</v>
      </c>
      <c r="D11" s="91" t="s">
        <v>55</v>
      </c>
      <c r="E11" s="87" t="s">
        <v>56</v>
      </c>
      <c r="F11" s="87" t="s">
        <v>57</v>
      </c>
      <c r="G11" s="88">
        <v>20</v>
      </c>
      <c r="H11" s="89">
        <v>0.25</v>
      </c>
      <c r="I11" s="90">
        <v>25</v>
      </c>
    </row>
    <row r="12" spans="1:27" ht="151.5" customHeight="1" x14ac:dyDescent="0.2">
      <c r="B12" s="117" t="s">
        <v>58</v>
      </c>
      <c r="C12" s="118" t="s">
        <v>59</v>
      </c>
      <c r="D12" s="83" t="s">
        <v>213</v>
      </c>
      <c r="E12" s="83" t="s">
        <v>228</v>
      </c>
      <c r="F12" s="83" t="s">
        <v>57</v>
      </c>
      <c r="G12" s="153">
        <v>30</v>
      </c>
      <c r="H12" s="154">
        <v>0.37</v>
      </c>
      <c r="I12" s="67">
        <f>IF(ISBLANK(H12),G12,G12*(1+H12))</f>
        <v>41.1</v>
      </c>
    </row>
    <row r="13" spans="1:27" ht="81.95" customHeight="1" x14ac:dyDescent="0.2">
      <c r="B13" s="117" t="s">
        <v>60</v>
      </c>
      <c r="C13" s="118" t="s">
        <v>61</v>
      </c>
      <c r="D13" s="83" t="s">
        <v>214</v>
      </c>
      <c r="E13" s="83" t="s">
        <v>229</v>
      </c>
      <c r="F13" s="83" t="s">
        <v>57</v>
      </c>
      <c r="G13" s="153">
        <v>28</v>
      </c>
      <c r="H13" s="154">
        <v>0.37</v>
      </c>
      <c r="I13" s="67">
        <f>IF(ISBLANK(H13),G13,G13*(1+H13))</f>
        <v>38.36</v>
      </c>
    </row>
    <row r="14" spans="1:27" ht="114.75" x14ac:dyDescent="0.2">
      <c r="B14" s="84" t="s">
        <v>138</v>
      </c>
      <c r="C14" s="83" t="s">
        <v>125</v>
      </c>
      <c r="D14" s="83" t="s">
        <v>215</v>
      </c>
      <c r="E14" s="83" t="s">
        <v>230</v>
      </c>
      <c r="F14" s="152" t="s">
        <v>57</v>
      </c>
      <c r="G14" s="153">
        <v>26</v>
      </c>
      <c r="H14" s="154">
        <v>0.37</v>
      </c>
      <c r="I14" s="67">
        <f t="shared" ref="I14:I26" si="0">IF(ISBLANK(H14),G14,G14*(1+H14))</f>
        <v>35.620000000000005</v>
      </c>
    </row>
    <row r="15" spans="1:27" ht="63.75" x14ac:dyDescent="0.2">
      <c r="B15" s="84" t="s">
        <v>126</v>
      </c>
      <c r="C15" s="83" t="s">
        <v>127</v>
      </c>
      <c r="D15" s="83" t="s">
        <v>216</v>
      </c>
      <c r="E15" s="83" t="s">
        <v>240</v>
      </c>
      <c r="F15" s="152" t="s">
        <v>57</v>
      </c>
      <c r="G15" s="153">
        <v>24</v>
      </c>
      <c r="H15" s="154">
        <v>0.37</v>
      </c>
      <c r="I15" s="67">
        <f t="shared" si="0"/>
        <v>32.880000000000003</v>
      </c>
    </row>
    <row r="16" spans="1:27" ht="63.75" x14ac:dyDescent="0.2">
      <c r="B16" s="84" t="s">
        <v>128</v>
      </c>
      <c r="C16" s="83" t="s">
        <v>129</v>
      </c>
      <c r="D16" s="83" t="s">
        <v>218</v>
      </c>
      <c r="E16" s="83" t="s">
        <v>217</v>
      </c>
      <c r="F16" s="152" t="s">
        <v>219</v>
      </c>
      <c r="G16" s="153">
        <v>34</v>
      </c>
      <c r="H16" s="154">
        <v>0.37</v>
      </c>
      <c r="I16" s="67">
        <f t="shared" si="0"/>
        <v>46.580000000000005</v>
      </c>
    </row>
    <row r="17" spans="2:9" ht="25.5" x14ac:dyDescent="0.2">
      <c r="B17" s="84" t="s">
        <v>131</v>
      </c>
      <c r="C17" s="83" t="s">
        <v>227</v>
      </c>
      <c r="D17" s="83" t="s">
        <v>238</v>
      </c>
      <c r="E17" s="83" t="s">
        <v>255</v>
      </c>
      <c r="F17" s="152" t="s">
        <v>57</v>
      </c>
      <c r="G17" s="153">
        <v>26</v>
      </c>
      <c r="H17" s="154">
        <v>0.37</v>
      </c>
      <c r="I17" s="67">
        <f t="shared" si="0"/>
        <v>35.620000000000005</v>
      </c>
    </row>
    <row r="18" spans="2:9" x14ac:dyDescent="0.2">
      <c r="B18" s="84" t="s">
        <v>132</v>
      </c>
      <c r="C18" s="83" t="s">
        <v>220</v>
      </c>
      <c r="D18" s="83" t="s">
        <v>232</v>
      </c>
      <c r="E18" s="83" t="s">
        <v>233</v>
      </c>
      <c r="F18" s="152" t="s">
        <v>57</v>
      </c>
      <c r="G18" s="153">
        <v>41</v>
      </c>
      <c r="H18" s="154">
        <v>0.37</v>
      </c>
      <c r="I18" s="67">
        <f t="shared" si="0"/>
        <v>56.17</v>
      </c>
    </row>
    <row r="19" spans="2:9" ht="38.25" x14ac:dyDescent="0.2">
      <c r="B19" s="84" t="s">
        <v>133</v>
      </c>
      <c r="C19" s="83" t="s">
        <v>221</v>
      </c>
      <c r="D19" s="83" t="s">
        <v>235</v>
      </c>
      <c r="E19" s="83" t="s">
        <v>234</v>
      </c>
      <c r="F19" s="152" t="s">
        <v>57</v>
      </c>
      <c r="G19" s="153">
        <v>36</v>
      </c>
      <c r="H19" s="154">
        <v>0.37</v>
      </c>
      <c r="I19" s="67">
        <f t="shared" si="0"/>
        <v>49.320000000000007</v>
      </c>
    </row>
    <row r="20" spans="2:9" ht="25.5" x14ac:dyDescent="0.2">
      <c r="B20" s="84" t="s">
        <v>134</v>
      </c>
      <c r="C20" s="83" t="s">
        <v>222</v>
      </c>
      <c r="D20" s="83" t="s">
        <v>257</v>
      </c>
      <c r="E20" s="83" t="s">
        <v>217</v>
      </c>
      <c r="F20" s="152" t="s">
        <v>57</v>
      </c>
      <c r="G20" s="153">
        <v>46</v>
      </c>
      <c r="H20" s="154">
        <v>0.37</v>
      </c>
      <c r="I20" s="67">
        <f t="shared" si="0"/>
        <v>63.02</v>
      </c>
    </row>
    <row r="21" spans="2:9" ht="38.25" x14ac:dyDescent="0.2">
      <c r="B21" s="84" t="s">
        <v>145</v>
      </c>
      <c r="C21" s="83" t="s">
        <v>225</v>
      </c>
      <c r="D21" s="83" t="s">
        <v>237</v>
      </c>
      <c r="E21" s="83" t="s">
        <v>217</v>
      </c>
      <c r="F21" s="152" t="s">
        <v>219</v>
      </c>
      <c r="G21" s="153">
        <v>48</v>
      </c>
      <c r="H21" s="154">
        <v>0.37</v>
      </c>
      <c r="I21" s="67">
        <f t="shared" si="0"/>
        <v>65.760000000000005</v>
      </c>
    </row>
    <row r="22" spans="2:9" ht="25.5" x14ac:dyDescent="0.2">
      <c r="B22" s="84" t="s">
        <v>135</v>
      </c>
      <c r="C22" s="83" t="s">
        <v>226</v>
      </c>
      <c r="D22" s="83" t="s">
        <v>236</v>
      </c>
      <c r="E22" s="83"/>
      <c r="F22" s="152" t="s">
        <v>57</v>
      </c>
      <c r="G22" s="153">
        <v>36</v>
      </c>
      <c r="H22" s="154">
        <v>0.37</v>
      </c>
      <c r="I22" s="67">
        <f t="shared" si="0"/>
        <v>49.320000000000007</v>
      </c>
    </row>
    <row r="23" spans="2:9" x14ac:dyDescent="0.2">
      <c r="B23" s="84" t="s">
        <v>136</v>
      </c>
      <c r="C23" s="83" t="s">
        <v>224</v>
      </c>
      <c r="D23" s="83" t="s">
        <v>231</v>
      </c>
      <c r="E23" s="83" t="s">
        <v>217</v>
      </c>
      <c r="F23" s="152" t="s">
        <v>219</v>
      </c>
      <c r="G23" s="153">
        <v>72</v>
      </c>
      <c r="H23" s="154">
        <v>0.37</v>
      </c>
      <c r="I23" s="67">
        <f t="shared" si="0"/>
        <v>98.640000000000015</v>
      </c>
    </row>
    <row r="24" spans="2:9" ht="25.5" x14ac:dyDescent="0.2">
      <c r="B24" s="84" t="s">
        <v>137</v>
      </c>
      <c r="C24" s="83" t="s">
        <v>223</v>
      </c>
      <c r="D24" s="83" t="s">
        <v>239</v>
      </c>
      <c r="E24" s="83" t="s">
        <v>254</v>
      </c>
      <c r="F24" s="152" t="s">
        <v>57</v>
      </c>
      <c r="G24" s="153">
        <v>48</v>
      </c>
      <c r="H24" s="154">
        <v>0.37</v>
      </c>
      <c r="I24" s="67">
        <f t="shared" si="0"/>
        <v>65.760000000000005</v>
      </c>
    </row>
    <row r="25" spans="2:9" x14ac:dyDescent="0.2">
      <c r="B25" s="84" t="s">
        <v>26</v>
      </c>
      <c r="C25" s="83"/>
      <c r="D25" s="83"/>
      <c r="E25" s="83"/>
      <c r="F25" s="152"/>
      <c r="G25" s="153"/>
      <c r="H25" s="154"/>
      <c r="I25" s="67">
        <f t="shared" si="0"/>
        <v>0</v>
      </c>
    </row>
    <row r="26" spans="2:9" x14ac:dyDescent="0.2">
      <c r="B26" s="84" t="s">
        <v>26</v>
      </c>
      <c r="C26" s="83"/>
      <c r="D26" s="83"/>
      <c r="E26" s="83"/>
      <c r="F26" s="152"/>
      <c r="G26" s="153"/>
      <c r="H26" s="154"/>
      <c r="I26" s="67">
        <f t="shared" si="0"/>
        <v>0</v>
      </c>
    </row>
    <row r="27" spans="2:9" x14ac:dyDescent="0.2">
      <c r="B27" s="84" t="s">
        <v>26</v>
      </c>
      <c r="C27" s="83"/>
      <c r="D27" s="83"/>
      <c r="E27" s="83"/>
      <c r="F27" s="152"/>
      <c r="G27" s="153"/>
      <c r="H27" s="154"/>
      <c r="I27" s="67">
        <f t="shared" ref="I27:I35" si="1">IF(ISBLANK(H27),G27,G27*(1+H27))</f>
        <v>0</v>
      </c>
    </row>
    <row r="28" spans="2:9" x14ac:dyDescent="0.2">
      <c r="B28" s="84" t="s">
        <v>26</v>
      </c>
      <c r="C28" s="83"/>
      <c r="D28" s="83"/>
      <c r="E28" s="83"/>
      <c r="F28" s="152"/>
      <c r="G28" s="153"/>
      <c r="H28" s="154"/>
      <c r="I28" s="67">
        <f t="shared" si="1"/>
        <v>0</v>
      </c>
    </row>
    <row r="29" spans="2:9" x14ac:dyDescent="0.2">
      <c r="B29" s="84" t="s">
        <v>26</v>
      </c>
      <c r="C29" s="83"/>
      <c r="D29" s="83"/>
      <c r="E29" s="83"/>
      <c r="F29" s="152"/>
      <c r="G29" s="153"/>
      <c r="H29" s="154"/>
      <c r="I29" s="67">
        <f t="shared" si="1"/>
        <v>0</v>
      </c>
    </row>
    <row r="30" spans="2:9" x14ac:dyDescent="0.2">
      <c r="B30" s="84" t="s">
        <v>26</v>
      </c>
      <c r="C30" s="83"/>
      <c r="D30" s="83"/>
      <c r="E30" s="83"/>
      <c r="F30" s="152"/>
      <c r="G30" s="153"/>
      <c r="H30" s="154"/>
      <c r="I30" s="67">
        <f t="shared" si="1"/>
        <v>0</v>
      </c>
    </row>
    <row r="31" spans="2:9" x14ac:dyDescent="0.2">
      <c r="B31" s="84" t="s">
        <v>26</v>
      </c>
      <c r="C31" s="83"/>
      <c r="D31" s="83"/>
      <c r="E31" s="83"/>
      <c r="F31" s="152"/>
      <c r="G31" s="153"/>
      <c r="H31" s="154"/>
      <c r="I31" s="67">
        <f t="shared" si="1"/>
        <v>0</v>
      </c>
    </row>
    <row r="32" spans="2:9" x14ac:dyDescent="0.2">
      <c r="B32" s="84" t="s">
        <v>26</v>
      </c>
      <c r="C32" s="83"/>
      <c r="D32" s="83"/>
      <c r="E32" s="83"/>
      <c r="F32" s="152"/>
      <c r="G32" s="153"/>
      <c r="H32" s="154"/>
      <c r="I32" s="67">
        <f t="shared" si="1"/>
        <v>0</v>
      </c>
    </row>
    <row r="33" spans="2:9" x14ac:dyDescent="0.2">
      <c r="B33" s="84" t="s">
        <v>26</v>
      </c>
      <c r="C33" s="83"/>
      <c r="D33" s="83"/>
      <c r="E33" s="83"/>
      <c r="F33" s="152"/>
      <c r="G33" s="153"/>
      <c r="H33" s="154"/>
      <c r="I33" s="67">
        <f t="shared" si="1"/>
        <v>0</v>
      </c>
    </row>
    <row r="34" spans="2:9" x14ac:dyDescent="0.2">
      <c r="B34" s="84" t="s">
        <v>26</v>
      </c>
      <c r="C34" s="83"/>
      <c r="D34" s="83"/>
      <c r="E34" s="83"/>
      <c r="F34" s="152"/>
      <c r="G34" s="153"/>
      <c r="H34" s="154"/>
      <c r="I34" s="67">
        <f t="shared" si="1"/>
        <v>0</v>
      </c>
    </row>
    <row r="35" spans="2:9" x14ac:dyDescent="0.2">
      <c r="B35" s="84" t="s">
        <v>26</v>
      </c>
      <c r="C35" s="83"/>
      <c r="D35" s="83"/>
      <c r="E35" s="83"/>
      <c r="F35" s="152"/>
      <c r="G35" s="153"/>
      <c r="H35" s="154"/>
      <c r="I35" s="67">
        <f t="shared" si="1"/>
        <v>0</v>
      </c>
    </row>
  </sheetData>
  <sheetProtection algorithmName="SHA-512" hashValue="/LxTXutX2Wzx49vvKeFXTFF0BwTdkghOD2ZKyShvtQIqV7n0A2OOIFvYy0GEYuG+XVWLhsZ4xa/kTjEmHWNZuw==" saltValue="/vkIcnjvUcGKjQs2S2CrVA==" spinCount="100000" sheet="1" objects="1" scenarios="1"/>
  <protectedRanges>
    <protectedRange sqref="D12:H13" name="Range1"/>
    <protectedRange sqref="B14:H35" name="Range2"/>
  </protectedRanges>
  <mergeCells count="5">
    <mergeCell ref="G3:J3"/>
    <mergeCell ref="B5:I5"/>
    <mergeCell ref="G9:I9"/>
    <mergeCell ref="G2:J2"/>
    <mergeCell ref="B6:I6"/>
  </mergeCells>
  <phoneticPr fontId="6" type="noConversion"/>
  <dataValidations disablePrompts="1" count="1">
    <dataValidation type="decimal" allowBlank="1" showInputMessage="1" showErrorMessage="1" sqref="G12:H35" xr:uid="{00000000-0002-0000-0400-000000000000}">
      <formula1>0</formula1>
      <formula2>999999999999999</formula2>
    </dataValidation>
  </dataValidations>
  <printOptions horizontalCentered="1"/>
  <pageMargins left="0.25" right="0.25" top="0.25" bottom="0.25" header="0" footer="0"/>
  <pageSetup scale="75" orientation="landscape" r:id="rId1"/>
  <headerFooter alignWithMargins="0">
    <oddFooter>&amp;C&amp;P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F680-1B54-4104-9B67-E7EF82A9ED10}">
  <dimension ref="A1:S92"/>
  <sheetViews>
    <sheetView showGridLines="0" topLeftCell="A16" workbookViewId="0">
      <selection activeCell="F41" sqref="F41:F44"/>
    </sheetView>
  </sheetViews>
  <sheetFormatPr defaultRowHeight="12.75" x14ac:dyDescent="0.2"/>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14" s="9" customFormat="1" ht="15.75" x14ac:dyDescent="0.25">
      <c r="A1" s="3" t="str">
        <f>'2. Contents'!A1</f>
        <v>State of Indiana, Member Support Services RFP 23-75072</v>
      </c>
    </row>
    <row r="2" spans="1:14" s="9" customFormat="1" ht="15" customHeight="1" x14ac:dyDescent="0.25">
      <c r="A2" s="4" t="str">
        <f>'2. Contents'!A2</f>
        <v>Attachment D - Cost Proposal</v>
      </c>
      <c r="E2" s="61" t="s">
        <v>25</v>
      </c>
      <c r="F2" s="180" t="str">
        <f>'4. Cost Proposal Summary'!E2</f>
        <v>Indiana Legal Services, Inc.</v>
      </c>
      <c r="G2" s="181"/>
      <c r="H2" s="181"/>
      <c r="I2" s="182"/>
    </row>
    <row r="3" spans="1:14" s="9" customFormat="1" ht="15" customHeight="1" x14ac:dyDescent="0.25">
      <c r="A3" s="11" t="s">
        <v>13</v>
      </c>
      <c r="F3" s="166" t="s">
        <v>27</v>
      </c>
      <c r="G3" s="167"/>
      <c r="H3" s="167"/>
      <c r="I3" s="168"/>
    </row>
    <row r="5" spans="1:14" s="10" customFormat="1" x14ac:dyDescent="0.2">
      <c r="B5" s="26" t="s">
        <v>62</v>
      </c>
      <c r="C5" s="26"/>
      <c r="D5" s="26"/>
      <c r="E5" s="26"/>
      <c r="F5" s="26"/>
      <c r="G5" s="26"/>
      <c r="H5" s="9"/>
      <c r="I5" s="9"/>
      <c r="J5" s="9"/>
      <c r="K5" s="9"/>
      <c r="L5" s="9"/>
      <c r="M5" s="9"/>
      <c r="N5" s="9"/>
    </row>
    <row r="6" spans="1:14" s="10" customFormat="1" ht="171.75" customHeight="1" x14ac:dyDescent="0.2">
      <c r="A6" s="15"/>
      <c r="B6" s="183" t="s">
        <v>63</v>
      </c>
      <c r="C6" s="183"/>
      <c r="D6" s="183"/>
      <c r="E6" s="183"/>
      <c r="F6" s="183"/>
      <c r="G6" s="183"/>
      <c r="H6" s="183"/>
      <c r="I6" s="183"/>
      <c r="J6" s="9"/>
      <c r="K6" s="9"/>
      <c r="L6" s="9"/>
      <c r="M6" s="9"/>
      <c r="N6" s="9"/>
    </row>
    <row r="7" spans="1:14" s="119" customFormat="1" x14ac:dyDescent="0.2">
      <c r="B7" s="122"/>
      <c r="C7" s="123"/>
    </row>
    <row r="8" spans="1:14" s="10" customFormat="1" x14ac:dyDescent="0.2">
      <c r="A8" s="9"/>
      <c r="B8" s="124" t="s">
        <v>64</v>
      </c>
      <c r="D8" s="1"/>
      <c r="E8" s="1"/>
      <c r="F8" s="1"/>
      <c r="G8" s="1"/>
      <c r="H8" s="1"/>
      <c r="I8" s="1"/>
      <c r="J8" s="9"/>
      <c r="K8" s="9"/>
      <c r="L8" s="9"/>
      <c r="M8" s="9"/>
    </row>
    <row r="9" spans="1:14" s="10" customFormat="1" x14ac:dyDescent="0.2">
      <c r="A9" s="9"/>
      <c r="B9" s="140" t="s">
        <v>65</v>
      </c>
      <c r="C9" s="18">
        <f>F30</f>
        <v>273262.94000000006</v>
      </c>
      <c r="D9" s="125"/>
      <c r="E9" s="1"/>
      <c r="F9" s="1"/>
      <c r="G9" s="1"/>
      <c r="H9" s="1"/>
      <c r="I9" s="1"/>
      <c r="J9" s="9"/>
      <c r="K9" s="9"/>
      <c r="L9" s="9"/>
      <c r="M9" s="9"/>
    </row>
    <row r="10" spans="1:14" s="10" customFormat="1" x14ac:dyDescent="0.2">
      <c r="A10" s="9"/>
      <c r="B10" s="140" t="s">
        <v>66</v>
      </c>
      <c r="C10" s="18">
        <f>F51</f>
        <v>142756</v>
      </c>
      <c r="D10" s="125"/>
      <c r="E10" s="1"/>
      <c r="F10" s="1"/>
      <c r="G10" s="1"/>
      <c r="H10" s="1"/>
      <c r="I10" s="1"/>
      <c r="J10" s="9"/>
      <c r="K10" s="9"/>
      <c r="L10" s="9"/>
      <c r="M10" s="9"/>
    </row>
    <row r="11" spans="1:14" s="10" customFormat="1" ht="13.5" thickBot="1" x14ac:dyDescent="0.25">
      <c r="A11" s="9"/>
      <c r="B11" s="148" t="s">
        <v>67</v>
      </c>
      <c r="C11" s="149">
        <f>F72</f>
        <v>48500</v>
      </c>
      <c r="D11" s="1"/>
      <c r="E11" s="1"/>
      <c r="F11" s="1"/>
      <c r="G11" s="1"/>
      <c r="H11" s="1"/>
      <c r="I11" s="1"/>
      <c r="J11" s="9"/>
      <c r="K11" s="9"/>
      <c r="L11" s="9"/>
      <c r="M11" s="9"/>
    </row>
    <row r="12" spans="1:14" s="10" customFormat="1" ht="13.5" thickTop="1" x14ac:dyDescent="0.2">
      <c r="A12" s="9"/>
      <c r="B12" s="146" t="s">
        <v>68</v>
      </c>
      <c r="C12" s="147">
        <f>SUM(C9:C11)</f>
        <v>464518.94000000006</v>
      </c>
      <c r="D12" s="1"/>
      <c r="E12" s="1"/>
      <c r="F12" s="1"/>
      <c r="G12" s="1"/>
      <c r="H12" s="1"/>
      <c r="I12" s="1"/>
      <c r="J12" s="9"/>
      <c r="K12" s="9"/>
      <c r="L12" s="9"/>
      <c r="M12" s="9"/>
    </row>
    <row r="13" spans="1:14" s="10" customFormat="1" x14ac:dyDescent="0.2">
      <c r="A13" s="9"/>
      <c r="B13" s="141"/>
      <c r="C13" s="126"/>
      <c r="D13" s="1"/>
      <c r="E13" s="1"/>
      <c r="F13" s="1"/>
      <c r="G13" s="1"/>
      <c r="H13" s="1"/>
      <c r="I13" s="1"/>
      <c r="J13" s="9"/>
      <c r="K13" s="9"/>
      <c r="L13" s="9"/>
      <c r="M13" s="9"/>
    </row>
    <row r="14" spans="1:14" s="10" customFormat="1" x14ac:dyDescent="0.2">
      <c r="A14" s="9"/>
      <c r="B14" s="141"/>
      <c r="C14" s="126"/>
      <c r="D14" s="1"/>
      <c r="E14" s="1"/>
      <c r="F14" s="1"/>
      <c r="G14" s="1"/>
      <c r="H14" s="1"/>
      <c r="I14" s="1"/>
      <c r="J14" s="9"/>
      <c r="K14" s="9"/>
      <c r="L14" s="9"/>
      <c r="M14" s="9"/>
    </row>
    <row r="15" spans="1:14" s="10" customFormat="1" x14ac:dyDescent="0.2">
      <c r="A15" s="9"/>
      <c r="B15" s="12" t="s">
        <v>69</v>
      </c>
      <c r="D15" s="9"/>
      <c r="E15" s="184"/>
      <c r="F15" s="184"/>
      <c r="G15" s="1"/>
      <c r="H15" s="1"/>
      <c r="I15" s="1"/>
      <c r="J15" s="9"/>
      <c r="K15" s="9"/>
      <c r="L15" s="9"/>
      <c r="M15" s="9"/>
    </row>
    <row r="16" spans="1:14" s="10" customFormat="1" ht="51" x14ac:dyDescent="0.2">
      <c r="A16" s="9"/>
      <c r="B16" s="8" t="s">
        <v>70</v>
      </c>
      <c r="C16" s="8" t="s">
        <v>71</v>
      </c>
      <c r="D16" s="17" t="s">
        <v>72</v>
      </c>
      <c r="E16" s="142" t="s">
        <v>73</v>
      </c>
      <c r="F16" s="143" t="s">
        <v>74</v>
      </c>
      <c r="G16" s="1"/>
      <c r="H16" s="1"/>
      <c r="I16" s="1"/>
      <c r="J16" s="9"/>
      <c r="K16" s="9"/>
      <c r="L16" s="9"/>
      <c r="M16" s="9"/>
    </row>
    <row r="17" spans="1:13" s="10" customFormat="1" ht="63.75" x14ac:dyDescent="0.2">
      <c r="A17" s="9"/>
      <c r="B17" s="31" t="s">
        <v>157</v>
      </c>
      <c r="C17" s="32" t="s">
        <v>101</v>
      </c>
      <c r="D17" s="30">
        <v>888</v>
      </c>
      <c r="E17" s="18">
        <f>IF(ISERROR(VLOOKUP($C17,'7. Ongoing Ops Staffing Costs'!$C$205:$D$228,2,0)),0,VLOOKUP($C17,'7. Ongoing Ops Staffing Costs'!$C$205:$D$228,2,0))</f>
        <v>41.1</v>
      </c>
      <c r="F17" s="19">
        <f t="shared" ref="F17:F29" si="0">D17*E17</f>
        <v>36496.800000000003</v>
      </c>
      <c r="G17" s="1"/>
      <c r="H17" s="1"/>
      <c r="I17" s="1"/>
      <c r="J17" s="9"/>
      <c r="K17" s="9"/>
      <c r="L17" s="9"/>
      <c r="M17" s="9"/>
    </row>
    <row r="18" spans="1:13" s="10" customFormat="1" ht="38.25" x14ac:dyDescent="0.2">
      <c r="A18" s="9"/>
      <c r="B18" s="31" t="s">
        <v>143</v>
      </c>
      <c r="C18" s="32" t="s">
        <v>103</v>
      </c>
      <c r="D18" s="30">
        <v>888</v>
      </c>
      <c r="E18" s="18">
        <f>IF(ISERROR(VLOOKUP($C18,'7. Ongoing Ops Staffing Costs'!$C$205:$D$228,2,0)),0,VLOOKUP($C18,'7. Ongoing Ops Staffing Costs'!$C$205:$D$228,2,0))</f>
        <v>38.36</v>
      </c>
      <c r="F18" s="19">
        <f t="shared" si="0"/>
        <v>34063.68</v>
      </c>
      <c r="G18" s="1"/>
      <c r="H18" s="1"/>
      <c r="I18" s="1"/>
      <c r="J18" s="9"/>
      <c r="K18" s="9"/>
      <c r="L18" s="9"/>
      <c r="M18" s="9"/>
    </row>
    <row r="19" spans="1:13" s="10" customFormat="1" ht="25.5" x14ac:dyDescent="0.2">
      <c r="A19" s="9"/>
      <c r="B19" s="31" t="s">
        <v>142</v>
      </c>
      <c r="C19" s="32" t="s">
        <v>138</v>
      </c>
      <c r="D19" s="30">
        <v>444</v>
      </c>
      <c r="E19" s="18">
        <f>IF(ISERROR(VLOOKUP($C19,'7. Ongoing Ops Staffing Costs'!$C$205:$D$228,2,0)),0,VLOOKUP($C19,'7. Ongoing Ops Staffing Costs'!$C$205:$D$228,2,0))</f>
        <v>35.620000000000005</v>
      </c>
      <c r="F19" s="19">
        <f t="shared" si="0"/>
        <v>15815.280000000002</v>
      </c>
      <c r="G19" s="1"/>
      <c r="H19" s="1"/>
      <c r="I19" s="1"/>
      <c r="J19" s="9"/>
      <c r="K19" s="9"/>
      <c r="L19" s="9"/>
      <c r="M19" s="9"/>
    </row>
    <row r="20" spans="1:13" s="10" customFormat="1" x14ac:dyDescent="0.2">
      <c r="A20" s="9"/>
      <c r="B20" s="31" t="s">
        <v>140</v>
      </c>
      <c r="C20" s="32" t="s">
        <v>137</v>
      </c>
      <c r="D20" s="30">
        <v>88</v>
      </c>
      <c r="E20" s="18">
        <f>IF(ISERROR(VLOOKUP($C20,'7. Ongoing Ops Staffing Costs'!$C$205:$D$228,2,0)),0,VLOOKUP($C20,'7. Ongoing Ops Staffing Costs'!$C$205:$D$228,2,0))</f>
        <v>65.760000000000005</v>
      </c>
      <c r="F20" s="19">
        <f t="shared" si="0"/>
        <v>5786.88</v>
      </c>
      <c r="G20" s="1"/>
      <c r="H20" s="1"/>
      <c r="I20" s="1"/>
      <c r="J20" s="9"/>
      <c r="K20" s="9"/>
      <c r="L20" s="9"/>
      <c r="M20" s="9"/>
    </row>
    <row r="21" spans="1:13" s="10" customFormat="1" x14ac:dyDescent="0.2">
      <c r="A21" s="9"/>
      <c r="B21" s="31" t="s">
        <v>139</v>
      </c>
      <c r="C21" s="32" t="s">
        <v>136</v>
      </c>
      <c r="D21" s="30">
        <v>88</v>
      </c>
      <c r="E21" s="18">
        <f>IF(ISERROR(VLOOKUP($C21,'7. Ongoing Ops Staffing Costs'!$C$205:$D$228,2,0)),0,VLOOKUP($C21,'7. Ongoing Ops Staffing Costs'!$C$205:$D$228,2,0))</f>
        <v>98.640000000000015</v>
      </c>
      <c r="F21" s="19">
        <f t="shared" si="0"/>
        <v>8680.3200000000015</v>
      </c>
      <c r="G21" s="1"/>
      <c r="H21" s="1"/>
      <c r="I21" s="1"/>
      <c r="J21" s="9"/>
      <c r="K21" s="9"/>
      <c r="L21" s="9"/>
      <c r="M21" s="9"/>
    </row>
    <row r="22" spans="1:13" s="10" customFormat="1" x14ac:dyDescent="0.2">
      <c r="A22" s="9"/>
      <c r="B22" s="31" t="s">
        <v>141</v>
      </c>
      <c r="C22" s="32" t="s">
        <v>126</v>
      </c>
      <c r="D22" s="30">
        <v>3000</v>
      </c>
      <c r="E22" s="18">
        <f>IF(ISERROR(VLOOKUP($C22,'7. Ongoing Ops Staffing Costs'!$C$205:$D$228,2,0)),0,VLOOKUP($C22,'7. Ongoing Ops Staffing Costs'!$C$205:$D$228,2,0))</f>
        <v>32.880000000000003</v>
      </c>
      <c r="F22" s="19">
        <f t="shared" si="0"/>
        <v>98640.000000000015</v>
      </c>
      <c r="G22" s="1"/>
      <c r="H22" s="1"/>
      <c r="I22" s="1"/>
      <c r="J22" s="9"/>
      <c r="K22" s="9"/>
      <c r="L22" s="9"/>
      <c r="M22" s="9"/>
    </row>
    <row r="23" spans="1:13" s="10" customFormat="1" x14ac:dyDescent="0.2">
      <c r="A23" s="9"/>
      <c r="B23" s="31" t="s">
        <v>144</v>
      </c>
      <c r="C23" s="32" t="s">
        <v>134</v>
      </c>
      <c r="D23" s="30">
        <v>133</v>
      </c>
      <c r="E23" s="18">
        <f>IF(ISERROR(VLOOKUP($C23,'7. Ongoing Ops Staffing Costs'!$C$205:$D$228,2,0)),0,VLOOKUP($C23,'7. Ongoing Ops Staffing Costs'!$C$205:$D$228,2,0))</f>
        <v>63.02</v>
      </c>
      <c r="F23" s="19">
        <f t="shared" si="0"/>
        <v>8381.66</v>
      </c>
      <c r="G23" s="1"/>
      <c r="H23" s="1"/>
      <c r="I23" s="1"/>
      <c r="J23" s="9"/>
      <c r="K23" s="9"/>
      <c r="L23" s="9"/>
      <c r="M23" s="9"/>
    </row>
    <row r="24" spans="1:13" s="10" customFormat="1" x14ac:dyDescent="0.2">
      <c r="A24" s="9"/>
      <c r="B24" s="31" t="s">
        <v>144</v>
      </c>
      <c r="C24" s="32" t="s">
        <v>145</v>
      </c>
      <c r="D24" s="30">
        <v>88</v>
      </c>
      <c r="E24" s="18">
        <f>IF(ISERROR(VLOOKUP($C24,'7. Ongoing Ops Staffing Costs'!$C$205:$D$228,2,0)),0,VLOOKUP($C24,'7. Ongoing Ops Staffing Costs'!$C$205:$D$228,2,0))</f>
        <v>65.760000000000005</v>
      </c>
      <c r="F24" s="19">
        <f t="shared" si="0"/>
        <v>5786.88</v>
      </c>
      <c r="G24" s="1"/>
      <c r="H24" s="1"/>
      <c r="I24" s="1"/>
      <c r="J24" s="9"/>
      <c r="K24" s="9"/>
      <c r="L24" s="9"/>
      <c r="M24" s="9"/>
    </row>
    <row r="25" spans="1:13" s="10" customFormat="1" x14ac:dyDescent="0.2">
      <c r="B25" s="31" t="s">
        <v>146</v>
      </c>
      <c r="C25" s="32" t="s">
        <v>131</v>
      </c>
      <c r="D25" s="30">
        <v>444</v>
      </c>
      <c r="E25" s="18">
        <f>IF(ISERROR(VLOOKUP($C25,'7. Ongoing Ops Staffing Costs'!$C$205:$D$228,2,0)),0,VLOOKUP($C25,'7. Ongoing Ops Staffing Costs'!$C$205:$D$228,2,0))</f>
        <v>35.620000000000005</v>
      </c>
      <c r="F25" s="19">
        <f t="shared" si="0"/>
        <v>15815.280000000002</v>
      </c>
    </row>
    <row r="26" spans="1:13" s="10" customFormat="1" x14ac:dyDescent="0.2">
      <c r="B26" s="31" t="s">
        <v>147</v>
      </c>
      <c r="C26" s="32" t="s">
        <v>135</v>
      </c>
      <c r="D26" s="30">
        <v>444</v>
      </c>
      <c r="E26" s="18">
        <f>IF(ISERROR(VLOOKUP($C26,'7. Ongoing Ops Staffing Costs'!$C$205:$D$228,2,0)),0,VLOOKUP($C26,'7. Ongoing Ops Staffing Costs'!$C$205:$D$228,2,0))</f>
        <v>49.320000000000007</v>
      </c>
      <c r="F26" s="19">
        <f t="shared" si="0"/>
        <v>21898.080000000002</v>
      </c>
    </row>
    <row r="27" spans="1:13" s="10" customFormat="1" x14ac:dyDescent="0.2">
      <c r="B27" s="135" t="s">
        <v>148</v>
      </c>
      <c r="C27" s="136" t="s">
        <v>133</v>
      </c>
      <c r="D27" s="137">
        <v>444</v>
      </c>
      <c r="E27" s="18">
        <f>IF(ISERROR(VLOOKUP($C27,'7. Ongoing Ops Staffing Costs'!$C$205:$D$228,2,0)),0,VLOOKUP($C27,'7. Ongoing Ops Staffing Costs'!$C$205:$D$228,2,0))</f>
        <v>49.320000000000007</v>
      </c>
      <c r="F27" s="19">
        <f t="shared" si="0"/>
        <v>21898.080000000002</v>
      </c>
    </row>
    <row r="28" spans="1:13" s="10" customFormat="1" x14ac:dyDescent="0.2">
      <c r="B28" s="135"/>
      <c r="C28" s="136"/>
      <c r="D28" s="137"/>
      <c r="E28" s="18">
        <f>IF(ISERROR(VLOOKUP($C28,'7. Ongoing Ops Staffing Costs'!$C$205:$D$228,2,0)),0,VLOOKUP($C28,'7. Ongoing Ops Staffing Costs'!$C$205:$D$228,2,0))</f>
        <v>0</v>
      </c>
      <c r="F28" s="19">
        <f t="shared" si="0"/>
        <v>0</v>
      </c>
    </row>
    <row r="29" spans="1:13" s="10" customFormat="1" ht="13.5" thickBot="1" x14ac:dyDescent="0.25">
      <c r="B29" s="102"/>
      <c r="C29" s="103"/>
      <c r="D29" s="104"/>
      <c r="E29" s="18">
        <f>IF(ISERROR(VLOOKUP($C29,'7. Ongoing Ops Staffing Costs'!$C$205:$D$228,2,0)),0,VLOOKUP($C29,'7. Ongoing Ops Staffing Costs'!$C$205:$D$228,2,0))</f>
        <v>0</v>
      </c>
      <c r="F29" s="19">
        <f t="shared" si="0"/>
        <v>0</v>
      </c>
    </row>
    <row r="30" spans="1:13" s="10" customFormat="1" ht="13.5" thickTop="1" x14ac:dyDescent="0.2">
      <c r="B30" s="185" t="s">
        <v>41</v>
      </c>
      <c r="C30" s="186"/>
      <c r="D30" s="101">
        <f>SUM(D17:D29)</f>
        <v>6949</v>
      </c>
      <c r="F30" s="20">
        <f>SUM(F17:F29)</f>
        <v>273262.94000000006</v>
      </c>
    </row>
    <row r="31" spans="1:13" s="10" customFormat="1" x14ac:dyDescent="0.2">
      <c r="A31" s="9"/>
      <c r="B31" s="139"/>
      <c r="C31" s="126"/>
      <c r="D31" s="1"/>
      <c r="E31" s="1"/>
    </row>
    <row r="32" spans="1:13" s="119" customFormat="1" x14ac:dyDescent="0.2">
      <c r="B32" s="122"/>
      <c r="C32" s="126"/>
    </row>
    <row r="33" spans="1:19" s="10" customFormat="1" x14ac:dyDescent="0.2">
      <c r="A33" s="119"/>
      <c r="B33" s="176" t="s">
        <v>75</v>
      </c>
      <c r="C33" s="177"/>
      <c r="D33" s="177"/>
      <c r="E33" s="177"/>
      <c r="F33" s="178"/>
    </row>
    <row r="34" spans="1:19" s="10" customFormat="1" ht="38.25" x14ac:dyDescent="0.2">
      <c r="B34" s="39" t="s">
        <v>76</v>
      </c>
      <c r="C34" s="128" t="s">
        <v>77</v>
      </c>
      <c r="D34" s="129" t="s">
        <v>78</v>
      </c>
      <c r="E34" s="39" t="s">
        <v>79</v>
      </c>
      <c r="F34" s="39" t="s">
        <v>80</v>
      </c>
      <c r="G34"/>
      <c r="H34"/>
      <c r="I34"/>
      <c r="J34"/>
      <c r="K34"/>
      <c r="L34"/>
      <c r="M34"/>
      <c r="N34"/>
      <c r="O34"/>
      <c r="P34"/>
      <c r="Q34"/>
      <c r="R34"/>
      <c r="S34"/>
    </row>
    <row r="35" spans="1:19" s="10" customFormat="1" x14ac:dyDescent="0.2">
      <c r="B35" s="130" t="s">
        <v>154</v>
      </c>
      <c r="C35" s="130" t="s">
        <v>246</v>
      </c>
      <c r="D35" s="131">
        <v>65000</v>
      </c>
      <c r="E35" s="130">
        <v>1</v>
      </c>
      <c r="F35" s="127">
        <f>D35*E35</f>
        <v>65000</v>
      </c>
      <c r="G35"/>
      <c r="H35"/>
      <c r="I35"/>
      <c r="J35"/>
      <c r="K35"/>
      <c r="L35"/>
      <c r="M35"/>
      <c r="N35"/>
      <c r="O35"/>
      <c r="P35"/>
      <c r="Q35"/>
      <c r="R35"/>
      <c r="S35"/>
    </row>
    <row r="36" spans="1:19" s="10" customFormat="1" x14ac:dyDescent="0.2">
      <c r="B36" s="130" t="s">
        <v>174</v>
      </c>
      <c r="C36" s="130" t="s">
        <v>175</v>
      </c>
      <c r="D36" s="131">
        <v>2400</v>
      </c>
      <c r="E36" s="130">
        <v>3</v>
      </c>
      <c r="F36" s="127">
        <f t="shared" ref="F36:F50" si="1">D36*E36</f>
        <v>7200</v>
      </c>
      <c r="G36"/>
      <c r="H36"/>
      <c r="I36"/>
      <c r="J36"/>
      <c r="K36"/>
      <c r="L36"/>
      <c r="M36"/>
      <c r="N36"/>
      <c r="O36"/>
      <c r="P36"/>
      <c r="Q36"/>
      <c r="R36"/>
      <c r="S36"/>
    </row>
    <row r="37" spans="1:19" s="10" customFormat="1" x14ac:dyDescent="0.2">
      <c r="B37" s="130" t="s">
        <v>155</v>
      </c>
      <c r="C37" s="130" t="s">
        <v>156</v>
      </c>
      <c r="D37" s="131">
        <v>10000</v>
      </c>
      <c r="E37" s="130">
        <v>1</v>
      </c>
      <c r="F37" s="127">
        <f t="shared" si="1"/>
        <v>10000</v>
      </c>
      <c r="G37"/>
      <c r="H37"/>
      <c r="I37"/>
      <c r="J37"/>
      <c r="K37"/>
      <c r="L37"/>
      <c r="M37"/>
      <c r="N37"/>
      <c r="O37"/>
      <c r="P37"/>
      <c r="Q37"/>
      <c r="R37"/>
      <c r="S37"/>
    </row>
    <row r="38" spans="1:19" s="10" customFormat="1" x14ac:dyDescent="0.2">
      <c r="B38" s="130" t="s">
        <v>160</v>
      </c>
      <c r="C38" s="130" t="s">
        <v>158</v>
      </c>
      <c r="D38" s="131">
        <v>29750</v>
      </c>
      <c r="E38" s="130">
        <v>1</v>
      </c>
      <c r="F38" s="127">
        <f t="shared" si="1"/>
        <v>29750</v>
      </c>
      <c r="G38"/>
      <c r="H38"/>
      <c r="I38"/>
      <c r="J38"/>
      <c r="K38"/>
      <c r="L38"/>
      <c r="M38"/>
      <c r="N38"/>
      <c r="O38"/>
      <c r="P38"/>
      <c r="Q38"/>
      <c r="R38"/>
      <c r="S38"/>
    </row>
    <row r="39" spans="1:19" s="10" customFormat="1" x14ac:dyDescent="0.2">
      <c r="B39" s="130" t="s">
        <v>161</v>
      </c>
      <c r="C39" s="130" t="s">
        <v>159</v>
      </c>
      <c r="D39" s="131">
        <v>600</v>
      </c>
      <c r="E39" s="130">
        <v>3</v>
      </c>
      <c r="F39" s="127">
        <f t="shared" si="1"/>
        <v>1800</v>
      </c>
      <c r="G39"/>
      <c r="H39"/>
      <c r="I39"/>
      <c r="J39"/>
      <c r="K39"/>
      <c r="L39"/>
      <c r="M39"/>
      <c r="N39"/>
      <c r="O39"/>
      <c r="P39"/>
      <c r="Q39"/>
      <c r="R39"/>
      <c r="S39"/>
    </row>
    <row r="40" spans="1:19" s="10" customFormat="1" x14ac:dyDescent="0.2">
      <c r="B40" s="132" t="s">
        <v>162</v>
      </c>
      <c r="C40" s="132" t="s">
        <v>163</v>
      </c>
      <c r="D40" s="131">
        <v>200</v>
      </c>
      <c r="E40" s="132">
        <v>3</v>
      </c>
      <c r="F40" s="127">
        <f t="shared" si="1"/>
        <v>600</v>
      </c>
      <c r="G40"/>
      <c r="H40"/>
      <c r="I40"/>
      <c r="J40"/>
      <c r="K40"/>
      <c r="L40"/>
      <c r="M40"/>
      <c r="N40"/>
      <c r="O40"/>
      <c r="P40"/>
      <c r="Q40"/>
      <c r="R40"/>
      <c r="S40"/>
    </row>
    <row r="41" spans="1:19" s="10" customFormat="1" x14ac:dyDescent="0.2">
      <c r="B41" s="132" t="s">
        <v>164</v>
      </c>
      <c r="C41" s="132" t="s">
        <v>164</v>
      </c>
      <c r="D41" s="131">
        <v>300</v>
      </c>
      <c r="E41" s="132">
        <v>12</v>
      </c>
      <c r="F41" s="127">
        <f t="shared" si="1"/>
        <v>3600</v>
      </c>
      <c r="G41"/>
      <c r="H41"/>
      <c r="I41"/>
      <c r="J41"/>
      <c r="K41"/>
      <c r="L41"/>
      <c r="M41"/>
      <c r="N41"/>
      <c r="O41"/>
      <c r="P41"/>
      <c r="Q41"/>
      <c r="R41"/>
      <c r="S41"/>
    </row>
    <row r="42" spans="1:19" s="10" customFormat="1" x14ac:dyDescent="0.2">
      <c r="B42" s="132" t="s">
        <v>165</v>
      </c>
      <c r="C42" s="132" t="s">
        <v>165</v>
      </c>
      <c r="D42" s="131">
        <v>750</v>
      </c>
      <c r="E42" s="132">
        <v>12</v>
      </c>
      <c r="F42" s="127">
        <f t="shared" si="1"/>
        <v>9000</v>
      </c>
      <c r="G42"/>
      <c r="H42"/>
      <c r="I42"/>
      <c r="J42"/>
      <c r="K42"/>
      <c r="L42"/>
      <c r="M42"/>
      <c r="N42"/>
      <c r="O42"/>
      <c r="P42"/>
      <c r="Q42"/>
      <c r="R42"/>
      <c r="S42"/>
    </row>
    <row r="43" spans="1:19" s="10" customFormat="1" x14ac:dyDescent="0.2">
      <c r="B43" s="132" t="s">
        <v>166</v>
      </c>
      <c r="C43" s="132" t="s">
        <v>166</v>
      </c>
      <c r="D43" s="131">
        <v>299</v>
      </c>
      <c r="E43" s="132">
        <v>12</v>
      </c>
      <c r="F43" s="127">
        <f t="shared" si="1"/>
        <v>3588</v>
      </c>
      <c r="G43"/>
      <c r="H43"/>
      <c r="I43"/>
      <c r="J43"/>
      <c r="K43"/>
      <c r="L43"/>
      <c r="M43"/>
      <c r="N43"/>
      <c r="O43"/>
      <c r="P43"/>
      <c r="Q43"/>
      <c r="R43"/>
      <c r="S43"/>
    </row>
    <row r="44" spans="1:19" s="10" customFormat="1" x14ac:dyDescent="0.2">
      <c r="B44" s="132" t="s">
        <v>167</v>
      </c>
      <c r="C44" s="132" t="s">
        <v>167</v>
      </c>
      <c r="D44" s="131">
        <v>39</v>
      </c>
      <c r="E44" s="132">
        <v>12</v>
      </c>
      <c r="F44" s="127">
        <f t="shared" si="1"/>
        <v>468</v>
      </c>
      <c r="G44"/>
      <c r="H44"/>
      <c r="I44"/>
      <c r="J44"/>
      <c r="K44"/>
      <c r="L44"/>
      <c r="M44"/>
      <c r="N44"/>
      <c r="O44"/>
      <c r="P44"/>
      <c r="Q44"/>
      <c r="R44"/>
      <c r="S44"/>
    </row>
    <row r="45" spans="1:19" s="10" customFormat="1" x14ac:dyDescent="0.2">
      <c r="B45" s="132" t="s">
        <v>168</v>
      </c>
      <c r="C45" s="132" t="s">
        <v>169</v>
      </c>
      <c r="D45" s="131">
        <v>8500</v>
      </c>
      <c r="E45" s="132">
        <v>1</v>
      </c>
      <c r="F45" s="127">
        <f t="shared" si="1"/>
        <v>8500</v>
      </c>
      <c r="G45"/>
      <c r="H45"/>
      <c r="I45"/>
      <c r="J45"/>
      <c r="K45"/>
      <c r="L45"/>
      <c r="M45"/>
      <c r="N45"/>
      <c r="O45"/>
      <c r="P45"/>
      <c r="Q45"/>
      <c r="R45"/>
      <c r="S45"/>
    </row>
    <row r="46" spans="1:19" s="10" customFormat="1" x14ac:dyDescent="0.2">
      <c r="B46" s="132" t="s">
        <v>170</v>
      </c>
      <c r="C46" s="132" t="s">
        <v>171</v>
      </c>
      <c r="D46" s="131">
        <v>162.5</v>
      </c>
      <c r="E46" s="132">
        <v>20</v>
      </c>
      <c r="F46" s="127">
        <f t="shared" si="1"/>
        <v>3250</v>
      </c>
      <c r="G46"/>
      <c r="H46"/>
      <c r="I46"/>
      <c r="J46"/>
      <c r="K46"/>
      <c r="L46"/>
      <c r="M46"/>
      <c r="N46"/>
      <c r="O46"/>
      <c r="P46"/>
      <c r="Q46"/>
      <c r="R46"/>
      <c r="S46"/>
    </row>
    <row r="47" spans="1:19" s="10" customFormat="1" x14ac:dyDescent="0.2">
      <c r="B47" s="132"/>
      <c r="C47" s="132"/>
      <c r="D47" s="131"/>
      <c r="E47" s="132"/>
      <c r="F47" s="127">
        <f t="shared" si="1"/>
        <v>0</v>
      </c>
      <c r="G47"/>
      <c r="H47"/>
      <c r="I47"/>
      <c r="J47"/>
      <c r="K47"/>
      <c r="L47"/>
      <c r="M47"/>
      <c r="N47"/>
      <c r="O47"/>
      <c r="P47"/>
      <c r="Q47"/>
      <c r="R47"/>
      <c r="S47"/>
    </row>
    <row r="48" spans="1:19" s="10" customFormat="1" x14ac:dyDescent="0.2">
      <c r="B48" s="132"/>
      <c r="C48" s="132"/>
      <c r="D48" s="131"/>
      <c r="E48" s="132"/>
      <c r="F48" s="127">
        <f t="shared" si="1"/>
        <v>0</v>
      </c>
      <c r="G48"/>
      <c r="H48"/>
      <c r="I48"/>
      <c r="J48"/>
      <c r="K48"/>
      <c r="L48"/>
      <c r="M48"/>
      <c r="N48"/>
      <c r="O48"/>
      <c r="P48"/>
      <c r="Q48"/>
      <c r="R48"/>
      <c r="S48"/>
    </row>
    <row r="49" spans="1:19" s="10" customFormat="1" x14ac:dyDescent="0.2">
      <c r="B49" s="132"/>
      <c r="C49" s="132"/>
      <c r="D49" s="131"/>
      <c r="E49" s="132"/>
      <c r="F49" s="127">
        <f t="shared" si="1"/>
        <v>0</v>
      </c>
      <c r="G49"/>
      <c r="H49"/>
      <c r="I49"/>
      <c r="J49"/>
      <c r="K49"/>
      <c r="L49"/>
      <c r="M49"/>
      <c r="N49"/>
      <c r="O49"/>
      <c r="P49"/>
      <c r="Q49"/>
      <c r="R49"/>
      <c r="S49"/>
    </row>
    <row r="50" spans="1:19" s="10" customFormat="1" ht="13.5" thickBot="1" x14ac:dyDescent="0.25">
      <c r="B50" s="144"/>
      <c r="C50" s="144"/>
      <c r="D50" s="145"/>
      <c r="E50" s="144"/>
      <c r="F50" s="127">
        <f t="shared" si="1"/>
        <v>0</v>
      </c>
      <c r="G50"/>
      <c r="H50"/>
      <c r="I50"/>
      <c r="J50"/>
      <c r="K50"/>
      <c r="L50"/>
      <c r="M50"/>
      <c r="N50"/>
      <c r="O50"/>
      <c r="P50"/>
      <c r="Q50"/>
      <c r="R50"/>
      <c r="S50"/>
    </row>
    <row r="51" spans="1:19" s="10" customFormat="1" ht="13.5" thickTop="1" x14ac:dyDescent="0.2">
      <c r="B51" s="179" t="s">
        <v>41</v>
      </c>
      <c r="C51" s="179"/>
      <c r="D51" s="179"/>
      <c r="E51" s="179"/>
      <c r="F51" s="127">
        <f>SUM(F35:F50)</f>
        <v>142756</v>
      </c>
    </row>
    <row r="52" spans="1:19" s="10" customFormat="1" x14ac:dyDescent="0.2"/>
    <row r="53" spans="1:19" s="10" customFormat="1" x14ac:dyDescent="0.2">
      <c r="B53" s="133"/>
    </row>
    <row r="54" spans="1:19" s="10" customFormat="1" x14ac:dyDescent="0.2">
      <c r="A54" s="119"/>
      <c r="B54" s="176" t="s">
        <v>81</v>
      </c>
      <c r="C54" s="177"/>
      <c r="D54" s="177"/>
      <c r="E54" s="177"/>
      <c r="F54" s="178"/>
    </row>
    <row r="55" spans="1:19" s="10" customFormat="1" ht="51" x14ac:dyDescent="0.2">
      <c r="B55" s="39" t="s">
        <v>82</v>
      </c>
      <c r="C55" s="128" t="s">
        <v>77</v>
      </c>
      <c r="D55" s="129" t="s">
        <v>78</v>
      </c>
      <c r="E55" s="39" t="s">
        <v>79</v>
      </c>
      <c r="F55" s="39" t="s">
        <v>80</v>
      </c>
      <c r="G55"/>
      <c r="H55"/>
      <c r="I55"/>
      <c r="J55"/>
      <c r="K55"/>
      <c r="L55"/>
      <c r="M55"/>
      <c r="N55"/>
      <c r="O55"/>
      <c r="P55"/>
      <c r="Q55"/>
      <c r="R55"/>
      <c r="S55"/>
    </row>
    <row r="56" spans="1:19" s="10" customFormat="1" x14ac:dyDescent="0.2">
      <c r="B56" s="130" t="s">
        <v>177</v>
      </c>
      <c r="C56" s="130" t="s">
        <v>247</v>
      </c>
      <c r="D56" s="131">
        <v>675</v>
      </c>
      <c r="E56" s="130">
        <v>20</v>
      </c>
      <c r="F56" s="127">
        <f>D56*E56</f>
        <v>13500</v>
      </c>
      <c r="G56"/>
      <c r="H56"/>
      <c r="I56"/>
      <c r="J56"/>
      <c r="K56"/>
      <c r="L56"/>
      <c r="M56"/>
      <c r="N56"/>
      <c r="O56"/>
      <c r="P56"/>
      <c r="Q56"/>
      <c r="R56"/>
      <c r="S56"/>
    </row>
    <row r="57" spans="1:19" s="10" customFormat="1" x14ac:dyDescent="0.2">
      <c r="B57" s="130" t="s">
        <v>172</v>
      </c>
      <c r="C57" s="130" t="s">
        <v>173</v>
      </c>
      <c r="D57" s="131">
        <v>30000</v>
      </c>
      <c r="E57" s="130">
        <v>1</v>
      </c>
      <c r="F57" s="127">
        <f t="shared" ref="F57:F71" si="2">D57*E57</f>
        <v>30000</v>
      </c>
      <c r="G57"/>
      <c r="H57"/>
      <c r="I57"/>
      <c r="J57"/>
      <c r="K57"/>
      <c r="L57"/>
      <c r="M57"/>
      <c r="N57"/>
      <c r="O57"/>
      <c r="P57"/>
      <c r="Q57"/>
      <c r="R57"/>
      <c r="S57"/>
    </row>
    <row r="58" spans="1:19" s="10" customFormat="1" x14ac:dyDescent="0.2">
      <c r="B58" s="130" t="s">
        <v>176</v>
      </c>
      <c r="C58" s="130" t="s">
        <v>248</v>
      </c>
      <c r="D58" s="131">
        <v>5000</v>
      </c>
      <c r="E58" s="130">
        <v>1</v>
      </c>
      <c r="F58" s="127">
        <f t="shared" si="2"/>
        <v>5000</v>
      </c>
      <c r="G58"/>
      <c r="H58"/>
      <c r="I58"/>
      <c r="J58"/>
      <c r="K58"/>
      <c r="L58"/>
      <c r="M58"/>
      <c r="N58"/>
      <c r="O58"/>
      <c r="P58"/>
      <c r="Q58"/>
      <c r="R58"/>
      <c r="S58"/>
    </row>
    <row r="59" spans="1:19" s="10" customFormat="1" x14ac:dyDescent="0.2">
      <c r="B59" s="130"/>
      <c r="C59" s="130"/>
      <c r="D59" s="131"/>
      <c r="E59" s="130"/>
      <c r="F59" s="127">
        <f t="shared" si="2"/>
        <v>0</v>
      </c>
      <c r="G59"/>
      <c r="H59"/>
      <c r="I59"/>
      <c r="J59"/>
      <c r="K59"/>
      <c r="L59"/>
      <c r="M59"/>
      <c r="N59"/>
      <c r="O59"/>
      <c r="P59"/>
      <c r="Q59"/>
      <c r="R59"/>
      <c r="S59"/>
    </row>
    <row r="60" spans="1:19" s="10" customFormat="1" x14ac:dyDescent="0.2">
      <c r="B60" s="130"/>
      <c r="C60" s="130"/>
      <c r="D60" s="131"/>
      <c r="E60" s="130"/>
      <c r="F60" s="127">
        <f t="shared" si="2"/>
        <v>0</v>
      </c>
      <c r="G60"/>
      <c r="H60"/>
      <c r="I60"/>
      <c r="J60"/>
      <c r="K60"/>
      <c r="L60"/>
      <c r="M60"/>
      <c r="N60"/>
      <c r="O60"/>
      <c r="P60"/>
      <c r="Q60"/>
      <c r="R60"/>
      <c r="S60"/>
    </row>
    <row r="61" spans="1:19" s="10" customFormat="1" x14ac:dyDescent="0.2">
      <c r="B61" s="132"/>
      <c r="C61" s="132"/>
      <c r="D61" s="131"/>
      <c r="E61" s="132"/>
      <c r="F61" s="127">
        <f t="shared" si="2"/>
        <v>0</v>
      </c>
      <c r="G61"/>
      <c r="H61"/>
      <c r="I61"/>
      <c r="J61"/>
      <c r="K61"/>
      <c r="L61"/>
      <c r="M61"/>
      <c r="N61"/>
      <c r="O61"/>
      <c r="P61"/>
      <c r="Q61"/>
      <c r="R61"/>
      <c r="S61"/>
    </row>
    <row r="62" spans="1:19" s="10" customFormat="1" x14ac:dyDescent="0.2">
      <c r="B62" s="132"/>
      <c r="C62" s="132"/>
      <c r="D62" s="131"/>
      <c r="E62" s="132"/>
      <c r="F62" s="127">
        <f t="shared" si="2"/>
        <v>0</v>
      </c>
      <c r="G62"/>
      <c r="H62"/>
      <c r="I62"/>
      <c r="J62"/>
      <c r="K62"/>
      <c r="L62"/>
      <c r="M62"/>
      <c r="N62"/>
      <c r="O62"/>
      <c r="P62"/>
      <c r="Q62"/>
      <c r="R62"/>
      <c r="S62"/>
    </row>
    <row r="63" spans="1:19" s="10" customFormat="1" x14ac:dyDescent="0.2">
      <c r="B63" s="132"/>
      <c r="C63" s="132"/>
      <c r="D63" s="131"/>
      <c r="E63" s="132"/>
      <c r="F63" s="127">
        <f t="shared" si="2"/>
        <v>0</v>
      </c>
      <c r="G63"/>
      <c r="H63"/>
      <c r="I63"/>
      <c r="J63"/>
      <c r="K63"/>
      <c r="L63"/>
      <c r="M63"/>
      <c r="N63"/>
      <c r="O63"/>
      <c r="P63"/>
      <c r="Q63"/>
      <c r="R63"/>
      <c r="S63"/>
    </row>
    <row r="64" spans="1:19" s="10" customFormat="1" x14ac:dyDescent="0.2">
      <c r="B64" s="132"/>
      <c r="C64" s="132"/>
      <c r="D64" s="131"/>
      <c r="E64" s="132"/>
      <c r="F64" s="127">
        <f t="shared" si="2"/>
        <v>0</v>
      </c>
      <c r="G64"/>
      <c r="H64"/>
      <c r="I64"/>
      <c r="J64"/>
      <c r="K64"/>
      <c r="L64"/>
      <c r="M64"/>
      <c r="N64"/>
      <c r="O64"/>
      <c r="P64"/>
      <c r="Q64"/>
      <c r="R64"/>
      <c r="S64"/>
    </row>
    <row r="65" spans="2:19" s="10" customFormat="1" x14ac:dyDescent="0.2">
      <c r="B65" s="132"/>
      <c r="C65" s="132"/>
      <c r="D65" s="131"/>
      <c r="E65" s="132"/>
      <c r="F65" s="127">
        <f t="shared" si="2"/>
        <v>0</v>
      </c>
      <c r="G65"/>
      <c r="H65"/>
      <c r="I65"/>
      <c r="J65"/>
      <c r="K65"/>
      <c r="L65"/>
      <c r="M65"/>
      <c r="N65"/>
      <c r="O65"/>
      <c r="P65"/>
      <c r="Q65"/>
      <c r="R65"/>
      <c r="S65"/>
    </row>
    <row r="66" spans="2:19" s="10" customFormat="1" x14ac:dyDescent="0.2">
      <c r="B66" s="132"/>
      <c r="C66" s="132"/>
      <c r="D66" s="131"/>
      <c r="E66" s="132"/>
      <c r="F66" s="127">
        <f t="shared" si="2"/>
        <v>0</v>
      </c>
      <c r="G66"/>
      <c r="H66"/>
      <c r="I66"/>
      <c r="J66"/>
      <c r="K66"/>
      <c r="L66"/>
      <c r="M66"/>
      <c r="N66"/>
      <c r="O66"/>
      <c r="P66"/>
      <c r="Q66"/>
      <c r="R66"/>
      <c r="S66"/>
    </row>
    <row r="67" spans="2:19" s="10" customFormat="1" x14ac:dyDescent="0.2">
      <c r="B67" s="132"/>
      <c r="C67" s="132"/>
      <c r="D67" s="131"/>
      <c r="E67" s="132"/>
      <c r="F67" s="127">
        <f t="shared" si="2"/>
        <v>0</v>
      </c>
      <c r="G67"/>
      <c r="H67"/>
      <c r="I67"/>
      <c r="J67"/>
      <c r="K67"/>
      <c r="L67"/>
      <c r="M67"/>
      <c r="N67"/>
      <c r="O67"/>
      <c r="P67"/>
      <c r="Q67"/>
      <c r="R67"/>
      <c r="S67"/>
    </row>
    <row r="68" spans="2:19" s="10" customFormat="1" x14ac:dyDescent="0.2">
      <c r="B68" s="132"/>
      <c r="C68" s="132"/>
      <c r="D68" s="131"/>
      <c r="E68" s="132"/>
      <c r="F68" s="127">
        <f t="shared" si="2"/>
        <v>0</v>
      </c>
      <c r="G68"/>
      <c r="H68"/>
      <c r="I68"/>
      <c r="J68"/>
      <c r="K68"/>
      <c r="L68"/>
      <c r="M68"/>
      <c r="N68"/>
      <c r="O68"/>
      <c r="P68"/>
      <c r="Q68"/>
      <c r="R68"/>
      <c r="S68"/>
    </row>
    <row r="69" spans="2:19" s="10" customFormat="1" x14ac:dyDescent="0.2">
      <c r="B69" s="132"/>
      <c r="C69" s="132"/>
      <c r="D69" s="131"/>
      <c r="E69" s="132"/>
      <c r="F69" s="127">
        <f t="shared" si="2"/>
        <v>0</v>
      </c>
      <c r="G69"/>
      <c r="H69"/>
      <c r="I69"/>
      <c r="J69"/>
      <c r="K69"/>
      <c r="L69"/>
      <c r="M69"/>
      <c r="N69"/>
      <c r="O69"/>
      <c r="P69"/>
      <c r="Q69"/>
      <c r="R69"/>
      <c r="S69"/>
    </row>
    <row r="70" spans="2:19" s="10" customFormat="1" x14ac:dyDescent="0.2">
      <c r="B70" s="132"/>
      <c r="C70" s="132"/>
      <c r="D70" s="131"/>
      <c r="E70" s="132"/>
      <c r="F70" s="127">
        <f t="shared" si="2"/>
        <v>0</v>
      </c>
      <c r="G70"/>
      <c r="H70"/>
      <c r="I70"/>
      <c r="J70"/>
      <c r="K70"/>
      <c r="L70"/>
      <c r="M70"/>
      <c r="N70"/>
      <c r="O70"/>
      <c r="P70"/>
      <c r="Q70"/>
      <c r="R70"/>
      <c r="S70"/>
    </row>
    <row r="71" spans="2:19" s="10" customFormat="1" ht="13.5" thickBot="1" x14ac:dyDescent="0.25">
      <c r="B71" s="144"/>
      <c r="C71" s="144"/>
      <c r="D71" s="145"/>
      <c r="E71" s="144"/>
      <c r="F71" s="127">
        <f t="shared" si="2"/>
        <v>0</v>
      </c>
      <c r="G71"/>
      <c r="H71"/>
      <c r="I71"/>
      <c r="J71"/>
      <c r="K71"/>
      <c r="L71"/>
      <c r="M71"/>
      <c r="N71"/>
      <c r="O71"/>
      <c r="P71"/>
      <c r="Q71"/>
      <c r="R71"/>
      <c r="S71"/>
    </row>
    <row r="72" spans="2:19" s="10" customFormat="1" ht="13.5" thickTop="1" x14ac:dyDescent="0.2">
      <c r="B72" s="179" t="s">
        <v>41</v>
      </c>
      <c r="C72" s="179"/>
      <c r="D72" s="179"/>
      <c r="E72" s="179"/>
      <c r="F72" s="127">
        <f>SUM(F56:F71)</f>
        <v>48500</v>
      </c>
    </row>
    <row r="73" spans="2:19" s="10" customFormat="1" x14ac:dyDescent="0.2"/>
    <row r="74" spans="2:19" s="10" customFormat="1" x14ac:dyDescent="0.2"/>
    <row r="75" spans="2:19" s="10" customFormat="1" x14ac:dyDescent="0.2"/>
    <row r="76" spans="2:19" s="10" customFormat="1" x14ac:dyDescent="0.2"/>
    <row r="77" spans="2:19" s="10" customFormat="1" x14ac:dyDescent="0.2"/>
    <row r="78" spans="2:19" s="10" customFormat="1" x14ac:dyDescent="0.2"/>
    <row r="79" spans="2:19" s="10" customFormat="1" x14ac:dyDescent="0.2"/>
    <row r="80" spans="2:19" s="10" customFormat="1" x14ac:dyDescent="0.2"/>
    <row r="81" s="10" customFormat="1" x14ac:dyDescent="0.2"/>
    <row r="82" s="10" customFormat="1" x14ac:dyDescent="0.2"/>
    <row r="83" s="10" customFormat="1" x14ac:dyDescent="0.2"/>
    <row r="84" s="10" customFormat="1" x14ac:dyDescent="0.2"/>
    <row r="85" s="10" customFormat="1" x14ac:dyDescent="0.2"/>
    <row r="86" s="10" customFormat="1" x14ac:dyDescent="0.2"/>
    <row r="87" s="10" customFormat="1" x14ac:dyDescent="0.2"/>
    <row r="88" s="10" customFormat="1" x14ac:dyDescent="0.2"/>
    <row r="89" s="10" customFormat="1" x14ac:dyDescent="0.2"/>
    <row r="90" s="10" customFormat="1" x14ac:dyDescent="0.2"/>
    <row r="91" s="10" customFormat="1" x14ac:dyDescent="0.2"/>
    <row r="92" s="10" customFormat="1" x14ac:dyDescent="0.2"/>
  </sheetData>
  <sheetProtection algorithmName="SHA-512" hashValue="9iyHIPNrEAsQdAOKYuvuXwtbi5vXs/G0uJ1VsT5pTSWD9eApTWb5ncAqHHcPGY+gWxCIZeSk3Mm6kz4W52Qz1g==" saltValue="gtYtM0n0ZDrrQ9WzgRN1rA==" spinCount="100000" sheet="1" objects="1" scenarios="1"/>
  <protectedRanges>
    <protectedRange sqref="B17:D29" name="Range1"/>
    <protectedRange sqref="B35:E50" name="Range2"/>
    <protectedRange sqref="B56:E71" name="Range3"/>
  </protectedRanges>
  <mergeCells count="9">
    <mergeCell ref="B54:F54"/>
    <mergeCell ref="B72:E72"/>
    <mergeCell ref="F2:I2"/>
    <mergeCell ref="F3:I3"/>
    <mergeCell ref="B6:I6"/>
    <mergeCell ref="B33:F33"/>
    <mergeCell ref="B51:E51"/>
    <mergeCell ref="E15:F15"/>
    <mergeCell ref="B30:C30"/>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274916D-1E6B-43FF-88E8-95C659A8C1BC}">
          <x14:formula1>
            <xm:f>'7. Ongoing Ops Staffing Costs'!$C$205:$C$228</xm:f>
          </x14:formula1>
          <xm:sqref>C17:C29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770DC-043A-45A2-B55D-328F1ACCED5E}">
  <sheetPr>
    <pageSetUpPr fitToPage="1"/>
  </sheetPr>
  <dimension ref="A1:O239"/>
  <sheetViews>
    <sheetView showGridLines="0" topLeftCell="A21" zoomScaleNormal="100" workbookViewId="0">
      <selection activeCell="E18" sqref="E18"/>
    </sheetView>
  </sheetViews>
  <sheetFormatPr defaultColWidth="9.140625" defaultRowHeight="12.75" x14ac:dyDescent="0.2"/>
  <cols>
    <col min="1" max="1" width="4.85546875" style="10" customWidth="1"/>
    <col min="2" max="2" width="42" style="10" customWidth="1"/>
    <col min="3" max="3" width="36.5703125" style="10" customWidth="1"/>
    <col min="4" max="4" width="19" style="10" customWidth="1"/>
    <col min="5" max="6" width="20.85546875" style="10" customWidth="1"/>
    <col min="7" max="10" width="17.85546875" style="10" customWidth="1"/>
    <col min="11" max="11" width="18.140625" style="10" customWidth="1"/>
    <col min="12" max="15" width="17.85546875" style="10" customWidth="1"/>
    <col min="16" max="16384" width="9.140625" style="10"/>
  </cols>
  <sheetData>
    <row r="1" spans="1:15" ht="15.75" x14ac:dyDescent="0.25">
      <c r="A1" s="3" t="str">
        <f>'2. Contents'!A1</f>
        <v>State of Indiana, Member Support Services RFP 23-75072</v>
      </c>
      <c r="B1" s="3"/>
      <c r="C1" s="9"/>
      <c r="D1" s="9"/>
      <c r="E1" s="9"/>
      <c r="F1" s="9"/>
      <c r="G1" s="9"/>
      <c r="H1" s="9"/>
      <c r="I1" s="9"/>
      <c r="J1" s="9"/>
      <c r="K1" s="9"/>
      <c r="L1" s="9"/>
      <c r="M1" s="9"/>
      <c r="N1" s="9"/>
      <c r="O1" s="9"/>
    </row>
    <row r="2" spans="1:15" ht="15" x14ac:dyDescent="0.25">
      <c r="A2" s="4" t="str">
        <f>'2. Contents'!A2</f>
        <v>Attachment D - Cost Proposal</v>
      </c>
      <c r="B2" s="4"/>
      <c r="C2" s="9"/>
      <c r="D2" s="9"/>
      <c r="E2" s="12" t="s">
        <v>25</v>
      </c>
      <c r="F2" s="180" t="str">
        <f>'4. Cost Proposal Summary'!E2</f>
        <v>Indiana Legal Services, Inc.</v>
      </c>
      <c r="G2" s="187"/>
      <c r="H2" s="188"/>
      <c r="I2" s="9"/>
      <c r="J2" s="9"/>
      <c r="K2" s="9"/>
      <c r="L2" s="9"/>
      <c r="M2" s="9"/>
      <c r="N2" s="9"/>
      <c r="O2" s="9"/>
    </row>
    <row r="3" spans="1:15" ht="15" customHeight="1" x14ac:dyDescent="0.25">
      <c r="A3" s="11" t="s">
        <v>83</v>
      </c>
      <c r="B3" s="11"/>
      <c r="C3" s="9"/>
      <c r="D3" s="9"/>
      <c r="E3" s="13"/>
      <c r="F3" s="166" t="s">
        <v>27</v>
      </c>
      <c r="G3" s="189"/>
      <c r="H3" s="190"/>
      <c r="I3" s="9"/>
      <c r="J3" s="9"/>
      <c r="K3" s="9"/>
      <c r="L3" s="9"/>
      <c r="M3" s="9"/>
      <c r="N3" s="9"/>
      <c r="O3" s="9"/>
    </row>
    <row r="4" spans="1:15" ht="15" customHeight="1" x14ac:dyDescent="0.25">
      <c r="A4" s="11"/>
      <c r="B4" s="11"/>
      <c r="C4" s="9"/>
      <c r="D4" s="9"/>
      <c r="I4" s="9"/>
      <c r="J4" s="9"/>
      <c r="K4" s="9"/>
      <c r="L4" s="9"/>
      <c r="M4" s="9"/>
      <c r="N4" s="9"/>
      <c r="O4" s="9"/>
    </row>
    <row r="5" spans="1:15" ht="12.75" customHeight="1" x14ac:dyDescent="0.2">
      <c r="B5" s="26" t="s">
        <v>62</v>
      </c>
      <c r="C5" s="26"/>
      <c r="E5" s="26"/>
      <c r="F5" s="26"/>
      <c r="G5" s="26"/>
      <c r="H5" s="26"/>
      <c r="I5" s="9"/>
      <c r="J5" s="9"/>
      <c r="K5" s="9"/>
      <c r="L5" s="9"/>
      <c r="M5" s="9"/>
      <c r="N5" s="9"/>
      <c r="O5" s="9"/>
    </row>
    <row r="6" spans="1:15" ht="157.5" customHeight="1" x14ac:dyDescent="0.2">
      <c r="A6" s="15"/>
      <c r="B6" s="191" t="s">
        <v>84</v>
      </c>
      <c r="C6" s="191"/>
      <c r="D6" s="191"/>
      <c r="E6" s="191"/>
      <c r="F6" s="191"/>
      <c r="G6" s="15"/>
      <c r="H6" s="15"/>
      <c r="I6" s="9"/>
      <c r="J6" s="9"/>
      <c r="K6" s="9"/>
      <c r="L6" s="9"/>
      <c r="M6" s="9"/>
      <c r="N6" s="9"/>
      <c r="O6" s="9"/>
    </row>
    <row r="7" spans="1:15" ht="15" x14ac:dyDescent="0.2">
      <c r="A7" s="15"/>
      <c r="B7" s="15"/>
      <c r="C7" s="15"/>
      <c r="E7" s="15"/>
      <c r="F7" s="15"/>
      <c r="G7" s="15"/>
      <c r="H7" s="15"/>
      <c r="I7" s="9"/>
      <c r="J7" s="9"/>
      <c r="K7" s="9"/>
      <c r="L7" s="9"/>
      <c r="M7" s="9"/>
      <c r="N7" s="9"/>
      <c r="O7" s="9"/>
    </row>
    <row r="8" spans="1:15" x14ac:dyDescent="0.2">
      <c r="B8" s="92" t="s">
        <v>85</v>
      </c>
      <c r="C8" s="68"/>
      <c r="E8" s="9"/>
      <c r="F8" s="9"/>
      <c r="G8" s="9"/>
      <c r="H8" s="9"/>
      <c r="I8" s="9"/>
      <c r="J8" s="9"/>
      <c r="K8" s="9"/>
      <c r="L8" s="9"/>
      <c r="M8" s="9"/>
      <c r="N8" s="9"/>
      <c r="O8" s="9"/>
    </row>
    <row r="9" spans="1:15" x14ac:dyDescent="0.2">
      <c r="A9" s="9"/>
      <c r="B9" s="93" t="s">
        <v>86</v>
      </c>
      <c r="C9" s="85">
        <v>0.05</v>
      </c>
    </row>
    <row r="10" spans="1:15" x14ac:dyDescent="0.2">
      <c r="B10" s="86"/>
      <c r="C10" s="86"/>
      <c r="E10" s="9"/>
      <c r="F10" s="9"/>
      <c r="G10" s="9"/>
      <c r="H10" s="9"/>
      <c r="I10" s="9"/>
      <c r="J10" s="9"/>
      <c r="K10" s="9"/>
      <c r="L10" s="9"/>
      <c r="M10" s="9"/>
      <c r="N10" s="9"/>
      <c r="O10" s="9"/>
    </row>
    <row r="11" spans="1:15" x14ac:dyDescent="0.2">
      <c r="B11" s="16" t="s">
        <v>87</v>
      </c>
      <c r="C11" s="68"/>
      <c r="E11" s="9"/>
      <c r="F11" s="9"/>
      <c r="G11" s="9"/>
      <c r="H11" s="9"/>
      <c r="I11" s="9"/>
      <c r="J11" s="9"/>
      <c r="K11" s="9"/>
      <c r="L11" s="9"/>
      <c r="M11" s="9"/>
      <c r="N11" s="9"/>
      <c r="O11" s="9"/>
    </row>
    <row r="12" spans="1:15" x14ac:dyDescent="0.2">
      <c r="B12" s="94" t="s">
        <v>88</v>
      </c>
      <c r="C12" s="18">
        <f>F54*12</f>
        <v>956849.09999999986</v>
      </c>
      <c r="D12" s="23"/>
      <c r="E12" s="9"/>
      <c r="F12" s="9"/>
      <c r="G12" s="9"/>
      <c r="H12" s="9"/>
      <c r="I12" s="9"/>
      <c r="J12" s="9"/>
      <c r="K12" s="9"/>
      <c r="L12" s="9"/>
      <c r="M12" s="9"/>
      <c r="N12" s="9"/>
      <c r="O12" s="9"/>
    </row>
    <row r="13" spans="1:15" x14ac:dyDescent="0.2">
      <c r="A13" s="9"/>
      <c r="B13" s="93" t="s">
        <v>34</v>
      </c>
      <c r="C13" s="18">
        <f>C12*(1+C9)</f>
        <v>1004691.5549999999</v>
      </c>
      <c r="D13" s="1"/>
      <c r="E13" s="1"/>
    </row>
    <row r="14" spans="1:15" x14ac:dyDescent="0.2">
      <c r="A14" s="9"/>
      <c r="B14" s="93" t="s">
        <v>35</v>
      </c>
      <c r="C14" s="18">
        <f>C13*(1+C9)</f>
        <v>1054926.1327499999</v>
      </c>
      <c r="D14" s="1"/>
      <c r="E14" s="1"/>
    </row>
    <row r="15" spans="1:15" x14ac:dyDescent="0.2">
      <c r="A15" s="9"/>
      <c r="B15" s="93" t="s">
        <v>36</v>
      </c>
      <c r="C15" s="18">
        <f>C14*(1+C9)</f>
        <v>1107672.4393874998</v>
      </c>
      <c r="D15" s="1"/>
      <c r="E15" s="1"/>
    </row>
    <row r="16" spans="1:15" x14ac:dyDescent="0.2">
      <c r="A16" s="9"/>
      <c r="B16" s="93" t="s">
        <v>37</v>
      </c>
      <c r="C16" s="18">
        <f>C15*(1+C9)</f>
        <v>1163056.0613568749</v>
      </c>
      <c r="D16" s="1"/>
      <c r="E16" s="1"/>
    </row>
    <row r="17" spans="1:15" x14ac:dyDescent="0.2">
      <c r="A17" s="9"/>
      <c r="B17" s="93" t="s">
        <v>38</v>
      </c>
      <c r="C17" s="18">
        <f>C16*(1+C9)</f>
        <v>1221208.8644247188</v>
      </c>
      <c r="D17" s="1"/>
      <c r="E17" s="1"/>
    </row>
    <row r="18" spans="1:15" x14ac:dyDescent="0.2">
      <c r="A18" s="9"/>
      <c r="B18" s="16"/>
      <c r="D18" s="9"/>
      <c r="E18" s="9"/>
      <c r="F18" s="1"/>
      <c r="G18" s="1"/>
      <c r="H18" s="1"/>
      <c r="I18" s="1"/>
      <c r="J18" s="1"/>
      <c r="K18" s="1"/>
      <c r="L18" s="9"/>
      <c r="M18" s="9"/>
      <c r="N18" s="9"/>
      <c r="O18" s="9"/>
    </row>
    <row r="19" spans="1:15" x14ac:dyDescent="0.2">
      <c r="A19" s="9"/>
      <c r="B19" s="16" t="s">
        <v>89</v>
      </c>
      <c r="C19" s="68"/>
      <c r="D19" s="9"/>
      <c r="E19" s="9"/>
      <c r="F19" s="1"/>
      <c r="G19" s="1"/>
      <c r="H19" s="1"/>
      <c r="I19" s="1"/>
      <c r="J19" s="1"/>
      <c r="K19" s="1"/>
      <c r="L19" s="9"/>
      <c r="M19" s="9"/>
      <c r="N19" s="9"/>
      <c r="O19" s="9"/>
    </row>
    <row r="20" spans="1:15" x14ac:dyDescent="0.2">
      <c r="A20" s="9"/>
      <c r="B20" s="94" t="s">
        <v>90</v>
      </c>
      <c r="C20" s="18">
        <f>F54</f>
        <v>79737.424999999988</v>
      </c>
      <c r="D20" s="9"/>
      <c r="E20" s="9"/>
      <c r="F20" s="1"/>
      <c r="G20" s="1"/>
      <c r="H20" s="1"/>
      <c r="I20" s="1"/>
      <c r="J20" s="1"/>
      <c r="K20" s="1"/>
      <c r="L20" s="9"/>
      <c r="M20" s="9"/>
      <c r="N20" s="9"/>
      <c r="O20" s="9"/>
    </row>
    <row r="21" spans="1:15" x14ac:dyDescent="0.2">
      <c r="A21" s="9"/>
      <c r="B21" s="94" t="s">
        <v>91</v>
      </c>
      <c r="C21" s="18">
        <f>C20*($C$9 +1)</f>
        <v>83724.296249999985</v>
      </c>
      <c r="D21" s="9"/>
      <c r="E21" s="9"/>
      <c r="F21" s="1"/>
      <c r="G21" s="1"/>
      <c r="H21" s="1"/>
      <c r="I21" s="1"/>
      <c r="J21" s="1"/>
      <c r="K21" s="1"/>
      <c r="L21" s="9"/>
      <c r="M21" s="9"/>
      <c r="N21" s="9"/>
      <c r="O21" s="9"/>
    </row>
    <row r="22" spans="1:15" x14ac:dyDescent="0.2">
      <c r="A22" s="9"/>
      <c r="B22" s="94" t="s">
        <v>92</v>
      </c>
      <c r="C22" s="18">
        <f t="shared" ref="C22:C25" si="0">C21*($C$9 +1)</f>
        <v>87910.511062499994</v>
      </c>
      <c r="D22" s="9"/>
      <c r="E22" s="9"/>
      <c r="F22" s="1"/>
      <c r="G22" s="1"/>
      <c r="H22" s="1"/>
      <c r="I22" s="1"/>
      <c r="J22" s="1"/>
      <c r="K22" s="1"/>
      <c r="L22" s="9"/>
      <c r="M22" s="9"/>
      <c r="N22" s="9"/>
      <c r="O22" s="9"/>
    </row>
    <row r="23" spans="1:15" x14ac:dyDescent="0.2">
      <c r="A23" s="9"/>
      <c r="B23" s="94" t="s">
        <v>93</v>
      </c>
      <c r="C23" s="18">
        <f t="shared" si="0"/>
        <v>92306.036615624995</v>
      </c>
      <c r="D23" s="9"/>
      <c r="E23" s="9"/>
      <c r="F23" s="1"/>
      <c r="G23" s="1"/>
      <c r="H23" s="1"/>
      <c r="I23" s="1"/>
      <c r="J23" s="1"/>
      <c r="K23" s="1"/>
      <c r="L23" s="9"/>
      <c r="M23" s="9"/>
      <c r="N23" s="9"/>
      <c r="O23" s="9"/>
    </row>
    <row r="24" spans="1:15" ht="25.5" x14ac:dyDescent="0.2">
      <c r="A24" s="9"/>
      <c r="B24" s="94" t="s">
        <v>94</v>
      </c>
      <c r="C24" s="18">
        <f t="shared" si="0"/>
        <v>96921.338446406255</v>
      </c>
      <c r="D24" s="9"/>
      <c r="E24" s="9"/>
      <c r="F24" s="1"/>
      <c r="G24" s="1"/>
      <c r="H24" s="1"/>
      <c r="I24" s="1"/>
      <c r="J24" s="1"/>
      <c r="K24" s="1"/>
      <c r="L24" s="9"/>
      <c r="M24" s="9"/>
      <c r="N24" s="9"/>
      <c r="O24" s="9"/>
    </row>
    <row r="25" spans="1:15" ht="25.5" x14ac:dyDescent="0.2">
      <c r="A25" s="9"/>
      <c r="B25" s="94" t="s">
        <v>95</v>
      </c>
      <c r="C25" s="18">
        <f t="shared" si="0"/>
        <v>101767.40536872657</v>
      </c>
      <c r="D25" s="9"/>
      <c r="E25" s="9"/>
      <c r="F25" s="1"/>
      <c r="G25" s="1"/>
      <c r="H25" s="1"/>
      <c r="I25" s="1"/>
      <c r="J25" s="1"/>
      <c r="K25" s="1"/>
      <c r="L25" s="9"/>
      <c r="M25" s="9"/>
      <c r="N25" s="9"/>
      <c r="O25" s="9"/>
    </row>
    <row r="26" spans="1:15" x14ac:dyDescent="0.2">
      <c r="A26" s="9"/>
      <c r="B26" s="16"/>
      <c r="D26" s="9"/>
      <c r="E26" s="9"/>
      <c r="F26" s="1"/>
      <c r="G26" s="1"/>
      <c r="H26" s="1"/>
      <c r="I26" s="1"/>
      <c r="J26" s="1"/>
      <c r="K26" s="1"/>
      <c r="L26" s="9"/>
      <c r="M26" s="9"/>
      <c r="N26" s="9"/>
      <c r="O26" s="9"/>
    </row>
    <row r="27" spans="1:15" x14ac:dyDescent="0.2">
      <c r="A27" s="9"/>
      <c r="B27" s="12" t="s">
        <v>96</v>
      </c>
      <c r="D27" s="9"/>
      <c r="E27" s="176" t="s">
        <v>97</v>
      </c>
      <c r="F27" s="178"/>
    </row>
    <row r="28" spans="1:15" ht="49.5" customHeight="1" x14ac:dyDescent="0.2">
      <c r="A28" s="9"/>
      <c r="B28" s="8" t="s">
        <v>70</v>
      </c>
      <c r="C28" s="8" t="s">
        <v>71</v>
      </c>
      <c r="D28" s="17" t="s">
        <v>98</v>
      </c>
      <c r="E28" s="17" t="s">
        <v>73</v>
      </c>
      <c r="F28" s="95" t="s">
        <v>99</v>
      </c>
    </row>
    <row r="29" spans="1:15" x14ac:dyDescent="0.2">
      <c r="A29" s="9"/>
      <c r="B29" s="55" t="s">
        <v>100</v>
      </c>
      <c r="C29" s="25" t="s">
        <v>101</v>
      </c>
      <c r="D29" s="30">
        <v>162.5</v>
      </c>
      <c r="E29" s="18">
        <f t="shared" ref="E29:E41" si="1">IF(ISERROR(VLOOKUP($C29,$C$204:$D$228,2,0)),0,VLOOKUP($C29,$C$204:$D$228,2,0))</f>
        <v>41.1</v>
      </c>
      <c r="F29" s="19">
        <f>D29*E29</f>
        <v>6678.75</v>
      </c>
    </row>
    <row r="30" spans="1:15" x14ac:dyDescent="0.2">
      <c r="A30" s="9"/>
      <c r="B30" s="55" t="s">
        <v>102</v>
      </c>
      <c r="C30" s="25" t="s">
        <v>103</v>
      </c>
      <c r="D30" s="30">
        <v>162.5</v>
      </c>
      <c r="E30" s="18">
        <f t="shared" si="1"/>
        <v>38.36</v>
      </c>
      <c r="F30" s="19">
        <f>D30*E30</f>
        <v>6233.5</v>
      </c>
    </row>
    <row r="31" spans="1:15" x14ac:dyDescent="0.2">
      <c r="A31" s="9"/>
      <c r="B31" s="31" t="s">
        <v>149</v>
      </c>
      <c r="C31" s="32" t="s">
        <v>138</v>
      </c>
      <c r="D31" s="30">
        <v>162.5</v>
      </c>
      <c r="E31" s="18">
        <f t="shared" si="1"/>
        <v>35.620000000000005</v>
      </c>
      <c r="F31" s="19">
        <f t="shared" ref="F31:F53" si="2">D31*E31</f>
        <v>5788.2500000000009</v>
      </c>
    </row>
    <row r="32" spans="1:15" x14ac:dyDescent="0.2">
      <c r="A32" s="9"/>
      <c r="B32" s="31" t="s">
        <v>150</v>
      </c>
      <c r="C32" s="32" t="s">
        <v>126</v>
      </c>
      <c r="D32" s="30">
        <v>1625</v>
      </c>
      <c r="E32" s="18">
        <f t="shared" si="1"/>
        <v>32.880000000000003</v>
      </c>
      <c r="F32" s="19">
        <f t="shared" si="2"/>
        <v>53430.000000000007</v>
      </c>
    </row>
    <row r="33" spans="1:6" x14ac:dyDescent="0.2">
      <c r="A33" s="9"/>
      <c r="B33" s="31" t="s">
        <v>151</v>
      </c>
      <c r="C33" s="32" t="s">
        <v>131</v>
      </c>
      <c r="D33" s="30">
        <v>81.25</v>
      </c>
      <c r="E33" s="18">
        <f t="shared" si="1"/>
        <v>35.620000000000005</v>
      </c>
      <c r="F33" s="19">
        <f t="shared" si="2"/>
        <v>2894.1250000000005</v>
      </c>
    </row>
    <row r="34" spans="1:6" x14ac:dyDescent="0.2">
      <c r="A34" s="9"/>
      <c r="B34" s="31" t="s">
        <v>152</v>
      </c>
      <c r="C34" s="32" t="s">
        <v>128</v>
      </c>
      <c r="D34" s="30">
        <v>80</v>
      </c>
      <c r="E34" s="18">
        <f t="shared" si="1"/>
        <v>46.580000000000005</v>
      </c>
      <c r="F34" s="19">
        <f t="shared" si="2"/>
        <v>3726.4000000000005</v>
      </c>
    </row>
    <row r="35" spans="1:6" x14ac:dyDescent="0.2">
      <c r="A35" s="9"/>
      <c r="B35" s="31" t="s">
        <v>153</v>
      </c>
      <c r="C35" s="32" t="s">
        <v>133</v>
      </c>
      <c r="D35" s="30">
        <v>20</v>
      </c>
      <c r="E35" s="18">
        <f t="shared" si="1"/>
        <v>49.320000000000007</v>
      </c>
      <c r="F35" s="19">
        <f t="shared" si="2"/>
        <v>986.40000000000009</v>
      </c>
    </row>
    <row r="36" spans="1:6" x14ac:dyDescent="0.2">
      <c r="A36" s="9"/>
      <c r="B36" s="31"/>
      <c r="C36" s="32"/>
      <c r="D36" s="30"/>
      <c r="E36" s="18">
        <f t="shared" si="1"/>
        <v>0</v>
      </c>
      <c r="F36" s="19">
        <f t="shared" si="2"/>
        <v>0</v>
      </c>
    </row>
    <row r="37" spans="1:6" x14ac:dyDescent="0.2">
      <c r="A37" s="9"/>
      <c r="B37" s="31"/>
      <c r="C37" s="32"/>
      <c r="D37" s="30"/>
      <c r="E37" s="18">
        <f t="shared" si="1"/>
        <v>0</v>
      </c>
      <c r="F37" s="19">
        <f t="shared" si="2"/>
        <v>0</v>
      </c>
    </row>
    <row r="38" spans="1:6" x14ac:dyDescent="0.2">
      <c r="A38" s="9"/>
      <c r="B38" s="31"/>
      <c r="C38" s="32"/>
      <c r="D38" s="30"/>
      <c r="E38" s="18">
        <f t="shared" si="1"/>
        <v>0</v>
      </c>
      <c r="F38" s="19">
        <f t="shared" si="2"/>
        <v>0</v>
      </c>
    </row>
    <row r="39" spans="1:6" x14ac:dyDescent="0.2">
      <c r="A39" s="9"/>
      <c r="B39" s="31"/>
      <c r="C39" s="32"/>
      <c r="D39" s="30"/>
      <c r="E39" s="18">
        <f t="shared" si="1"/>
        <v>0</v>
      </c>
      <c r="F39" s="19">
        <f t="shared" si="2"/>
        <v>0</v>
      </c>
    </row>
    <row r="40" spans="1:6" x14ac:dyDescent="0.2">
      <c r="A40" s="9"/>
      <c r="B40" s="31"/>
      <c r="C40" s="32"/>
      <c r="D40" s="30"/>
      <c r="E40" s="18">
        <f t="shared" si="1"/>
        <v>0</v>
      </c>
      <c r="F40" s="19">
        <f t="shared" si="2"/>
        <v>0</v>
      </c>
    </row>
    <row r="41" spans="1:6" x14ac:dyDescent="0.2">
      <c r="A41" s="9"/>
      <c r="B41" s="31"/>
      <c r="C41" s="32"/>
      <c r="D41" s="30"/>
      <c r="E41" s="18">
        <f t="shared" si="1"/>
        <v>0</v>
      </c>
      <c r="F41" s="19">
        <f t="shared" si="2"/>
        <v>0</v>
      </c>
    </row>
    <row r="42" spans="1:6" x14ac:dyDescent="0.2">
      <c r="A42" s="9"/>
      <c r="B42" s="31"/>
      <c r="C42" s="32"/>
      <c r="D42" s="30"/>
      <c r="E42" s="18">
        <f t="shared" ref="E42:E53" si="3">IF(ISERROR(VLOOKUP($C42,$C$204:$D$228,2,0)),0,VLOOKUP($C42,$C$204:$D$228,2,0))</f>
        <v>0</v>
      </c>
      <c r="F42" s="19">
        <f t="shared" si="2"/>
        <v>0</v>
      </c>
    </row>
    <row r="43" spans="1:6" x14ac:dyDescent="0.2">
      <c r="A43" s="9"/>
      <c r="B43" s="31"/>
      <c r="C43" s="32"/>
      <c r="D43" s="30"/>
      <c r="E43" s="18">
        <f t="shared" si="3"/>
        <v>0</v>
      </c>
      <c r="F43" s="19">
        <f t="shared" si="2"/>
        <v>0</v>
      </c>
    </row>
    <row r="44" spans="1:6" x14ac:dyDescent="0.2">
      <c r="A44" s="9"/>
      <c r="B44" s="31"/>
      <c r="C44" s="32"/>
      <c r="D44" s="30"/>
      <c r="E44" s="18">
        <f t="shared" si="3"/>
        <v>0</v>
      </c>
      <c r="F44" s="19">
        <f t="shared" si="2"/>
        <v>0</v>
      </c>
    </row>
    <row r="45" spans="1:6" x14ac:dyDescent="0.2">
      <c r="A45" s="9"/>
      <c r="B45" s="31"/>
      <c r="C45" s="32"/>
      <c r="D45" s="30"/>
      <c r="E45" s="18">
        <f t="shared" si="3"/>
        <v>0</v>
      </c>
      <c r="F45" s="19">
        <f t="shared" si="2"/>
        <v>0</v>
      </c>
    </row>
    <row r="46" spans="1:6" x14ac:dyDescent="0.2">
      <c r="B46" s="31"/>
      <c r="C46" s="32"/>
      <c r="D46" s="30"/>
      <c r="E46" s="18">
        <f t="shared" si="3"/>
        <v>0</v>
      </c>
      <c r="F46" s="19">
        <f t="shared" si="2"/>
        <v>0</v>
      </c>
    </row>
    <row r="47" spans="1:6" x14ac:dyDescent="0.2">
      <c r="B47" s="31"/>
      <c r="C47" s="32"/>
      <c r="D47" s="30"/>
      <c r="E47" s="18">
        <f t="shared" si="3"/>
        <v>0</v>
      </c>
      <c r="F47" s="19">
        <f t="shared" si="2"/>
        <v>0</v>
      </c>
    </row>
    <row r="48" spans="1:6" x14ac:dyDescent="0.2">
      <c r="B48" s="31"/>
      <c r="C48" s="32"/>
      <c r="D48" s="30"/>
      <c r="E48" s="18">
        <f t="shared" si="3"/>
        <v>0</v>
      </c>
      <c r="F48" s="19">
        <f t="shared" si="2"/>
        <v>0</v>
      </c>
    </row>
    <row r="49" spans="2:6" x14ac:dyDescent="0.2">
      <c r="B49" s="31"/>
      <c r="C49" s="32"/>
      <c r="D49" s="30"/>
      <c r="E49" s="18">
        <f t="shared" si="3"/>
        <v>0</v>
      </c>
      <c r="F49" s="19">
        <f t="shared" si="2"/>
        <v>0</v>
      </c>
    </row>
    <row r="50" spans="2:6" x14ac:dyDescent="0.2">
      <c r="B50" s="31"/>
      <c r="C50" s="32"/>
      <c r="D50" s="30"/>
      <c r="E50" s="18">
        <f t="shared" si="3"/>
        <v>0</v>
      </c>
      <c r="F50" s="19">
        <f t="shared" si="2"/>
        <v>0</v>
      </c>
    </row>
    <row r="51" spans="2:6" x14ac:dyDescent="0.2">
      <c r="B51" s="135"/>
      <c r="C51" s="136"/>
      <c r="D51" s="137"/>
      <c r="E51" s="18">
        <f t="shared" si="3"/>
        <v>0</v>
      </c>
      <c r="F51" s="19">
        <f t="shared" si="2"/>
        <v>0</v>
      </c>
    </row>
    <row r="52" spans="2:6" x14ac:dyDescent="0.2">
      <c r="B52" s="135"/>
      <c r="C52" s="136"/>
      <c r="D52" s="137"/>
      <c r="E52" s="18">
        <f t="shared" si="3"/>
        <v>0</v>
      </c>
      <c r="F52" s="19">
        <f t="shared" si="2"/>
        <v>0</v>
      </c>
    </row>
    <row r="53" spans="2:6" ht="13.5" thickBot="1" x14ac:dyDescent="0.25">
      <c r="B53" s="102"/>
      <c r="C53" s="103"/>
      <c r="D53" s="104"/>
      <c r="E53" s="18">
        <f t="shared" si="3"/>
        <v>0</v>
      </c>
      <c r="F53" s="19">
        <f t="shared" si="2"/>
        <v>0</v>
      </c>
    </row>
    <row r="54" spans="2:6" ht="13.5" thickTop="1" x14ac:dyDescent="0.2">
      <c r="B54" s="185" t="s">
        <v>41</v>
      </c>
      <c r="C54" s="186"/>
      <c r="D54" s="101">
        <f>SUM(D29:D53)</f>
        <v>2293.75</v>
      </c>
      <c r="F54" s="20">
        <f>SUM(F29:F53)</f>
        <v>79737.424999999988</v>
      </c>
    </row>
    <row r="55" spans="2:6" x14ac:dyDescent="0.2">
      <c r="F55" s="21"/>
    </row>
    <row r="144" ht="12.95" customHeight="1" x14ac:dyDescent="0.2"/>
    <row r="145" spans="3:4" ht="12.95" customHeight="1" x14ac:dyDescent="0.2">
      <c r="D145" s="23"/>
    </row>
    <row r="146" spans="3:4" ht="12.95" customHeight="1" x14ac:dyDescent="0.2">
      <c r="C146" s="22"/>
      <c r="D146" s="23"/>
    </row>
    <row r="147" spans="3:4" ht="12.95" customHeight="1" x14ac:dyDescent="0.2">
      <c r="C147" s="22"/>
      <c r="D147" s="23"/>
    </row>
    <row r="148" spans="3:4" ht="12.95" customHeight="1" x14ac:dyDescent="0.2">
      <c r="C148" s="22"/>
      <c r="D148" s="23"/>
    </row>
    <row r="149" spans="3:4" ht="12.95" customHeight="1" x14ac:dyDescent="0.2">
      <c r="C149" s="22"/>
      <c r="D149" s="23"/>
    </row>
    <row r="150" spans="3:4" ht="12.95" customHeight="1" x14ac:dyDescent="0.2">
      <c r="C150" s="22"/>
      <c r="D150" s="23"/>
    </row>
    <row r="151" spans="3:4" ht="12.95" customHeight="1" x14ac:dyDescent="0.2">
      <c r="C151" s="22"/>
      <c r="D151" s="23"/>
    </row>
    <row r="152" spans="3:4" ht="12.95" customHeight="1" x14ac:dyDescent="0.2">
      <c r="C152" s="22"/>
      <c r="D152" s="23"/>
    </row>
    <row r="153" spans="3:4" ht="12.95" customHeight="1" x14ac:dyDescent="0.2">
      <c r="C153" s="22"/>
      <c r="D153" s="23"/>
    </row>
    <row r="154" spans="3:4" ht="12.95" customHeight="1" x14ac:dyDescent="0.2">
      <c r="C154" s="22"/>
      <c r="D154" s="23"/>
    </row>
    <row r="155" spans="3:4" ht="12.95" customHeight="1" x14ac:dyDescent="0.2">
      <c r="C155" s="22"/>
      <c r="D155" s="23"/>
    </row>
    <row r="156" spans="3:4" ht="12.95" customHeight="1" x14ac:dyDescent="0.2">
      <c r="C156" s="22"/>
      <c r="D156" s="23"/>
    </row>
    <row r="157" spans="3:4" ht="12.95" customHeight="1" x14ac:dyDescent="0.2">
      <c r="C157" s="22"/>
      <c r="D157" s="23"/>
    </row>
    <row r="158" spans="3:4" ht="12.95" customHeight="1" x14ac:dyDescent="0.2">
      <c r="C158" s="22"/>
      <c r="D158" s="23"/>
    </row>
    <row r="159" spans="3:4" ht="12.95" customHeight="1" x14ac:dyDescent="0.2">
      <c r="C159" s="22"/>
      <c r="D159" s="23"/>
    </row>
    <row r="160" spans="3:4" ht="12.95" customHeight="1" x14ac:dyDescent="0.2">
      <c r="C160" s="22"/>
      <c r="D160" s="23"/>
    </row>
    <row r="161" spans="3:4" ht="12.95" customHeight="1" x14ac:dyDescent="0.2">
      <c r="C161" s="22"/>
      <c r="D161" s="23"/>
    </row>
    <row r="162" spans="3:4" ht="12.95" customHeight="1" x14ac:dyDescent="0.2">
      <c r="C162" s="22"/>
      <c r="D162" s="23"/>
    </row>
    <row r="163" spans="3:4" ht="12.95" customHeight="1" x14ac:dyDescent="0.2">
      <c r="C163" s="22"/>
      <c r="D163" s="23"/>
    </row>
    <row r="164" spans="3:4" ht="12.95" customHeight="1" x14ac:dyDescent="0.2">
      <c r="C164" s="22"/>
      <c r="D164" s="23"/>
    </row>
    <row r="165" spans="3:4" ht="12.95" customHeight="1" x14ac:dyDescent="0.2">
      <c r="C165" s="22"/>
      <c r="D165" s="23"/>
    </row>
    <row r="166" spans="3:4" ht="12.95" customHeight="1" x14ac:dyDescent="0.2">
      <c r="C166" s="22"/>
      <c r="D166" s="23"/>
    </row>
    <row r="167" spans="3:4" ht="12.95" customHeight="1" x14ac:dyDescent="0.2">
      <c r="C167" s="22"/>
      <c r="D167" s="23"/>
    </row>
    <row r="168" spans="3:4" ht="12.95" customHeight="1" x14ac:dyDescent="0.2">
      <c r="C168" s="22"/>
      <c r="D168" s="23"/>
    </row>
    <row r="169" spans="3:4" ht="12.95" customHeight="1" x14ac:dyDescent="0.2">
      <c r="C169" s="22"/>
      <c r="D169" s="23"/>
    </row>
    <row r="170" spans="3:4" ht="12.95" customHeight="1" x14ac:dyDescent="0.2">
      <c r="C170" s="22"/>
      <c r="D170" s="23"/>
    </row>
    <row r="171" spans="3:4" ht="12.95" customHeight="1" x14ac:dyDescent="0.2">
      <c r="C171" s="22"/>
      <c r="D171" s="23"/>
    </row>
    <row r="172" spans="3:4" ht="12.95" customHeight="1" x14ac:dyDescent="0.2">
      <c r="C172" s="22"/>
      <c r="D172" s="23"/>
    </row>
    <row r="173" spans="3:4" ht="12.95" customHeight="1" x14ac:dyDescent="0.2">
      <c r="C173" s="22"/>
      <c r="D173" s="23"/>
    </row>
    <row r="174" spans="3:4" ht="12.95" customHeight="1" x14ac:dyDescent="0.2">
      <c r="C174" s="22"/>
      <c r="D174" s="23"/>
    </row>
    <row r="175" spans="3:4" ht="12.95" customHeight="1" x14ac:dyDescent="0.2">
      <c r="C175" s="22"/>
      <c r="D175" s="23"/>
    </row>
    <row r="176" spans="3:4" ht="12.95" customHeight="1" x14ac:dyDescent="0.2"/>
    <row r="203" spans="3:4" hidden="1" x14ac:dyDescent="0.2"/>
    <row r="204" spans="3:4" hidden="1" x14ac:dyDescent="0.2">
      <c r="C204" s="109" t="s">
        <v>104</v>
      </c>
      <c r="D204" s="109" t="s">
        <v>105</v>
      </c>
    </row>
    <row r="205" spans="3:4" hidden="1" x14ac:dyDescent="0.2">
      <c r="C205" s="25" t="s">
        <v>101</v>
      </c>
      <c r="D205" s="110">
        <f>'5. Staff Hourly Pricing'!I12</f>
        <v>41.1</v>
      </c>
    </row>
    <row r="206" spans="3:4" hidden="1" x14ac:dyDescent="0.2">
      <c r="C206" s="25" t="s">
        <v>103</v>
      </c>
      <c r="D206" s="110">
        <f>'5. Staff Hourly Pricing'!I13</f>
        <v>38.36</v>
      </c>
    </row>
    <row r="207" spans="3:4" hidden="1" x14ac:dyDescent="0.2">
      <c r="C207" s="138" t="str">
        <f>'5. Staff Hourly Pricing'!B14</f>
        <v>Data Analysis and Reporting Manager</v>
      </c>
      <c r="D207" s="110">
        <f>'5. Staff Hourly Pricing'!I14</f>
        <v>35.620000000000005</v>
      </c>
    </row>
    <row r="208" spans="3:4" hidden="1" x14ac:dyDescent="0.2">
      <c r="C208" s="138" t="str">
        <f>'5. Staff Hourly Pricing'!B15</f>
        <v>Helpline Representative</v>
      </c>
      <c r="D208" s="110">
        <f>'5. Staff Hourly Pricing'!I15</f>
        <v>32.880000000000003</v>
      </c>
    </row>
    <row r="209" spans="3:4" hidden="1" x14ac:dyDescent="0.2">
      <c r="C209" s="138" t="str">
        <f>'5. Staff Hourly Pricing'!B16</f>
        <v>Legal Counsel</v>
      </c>
      <c r="D209" s="110">
        <f>'5. Staff Hourly Pricing'!I16</f>
        <v>46.580000000000005</v>
      </c>
    </row>
    <row r="210" spans="3:4" hidden="1" x14ac:dyDescent="0.2">
      <c r="C210" s="138" t="str">
        <f>'5. Staff Hourly Pricing'!B17</f>
        <v>IT Technician</v>
      </c>
      <c r="D210" s="110">
        <f>'5. Staff Hourly Pricing'!I17</f>
        <v>35.620000000000005</v>
      </c>
    </row>
    <row r="211" spans="3:4" hidden="1" x14ac:dyDescent="0.2">
      <c r="C211" s="138" t="str">
        <f>'5. Staff Hourly Pricing'!B18</f>
        <v>IT Director</v>
      </c>
      <c r="D211" s="110">
        <f>'5. Staff Hourly Pricing'!I18</f>
        <v>56.17</v>
      </c>
    </row>
    <row r="212" spans="3:4" hidden="1" x14ac:dyDescent="0.2">
      <c r="C212" s="138" t="str">
        <f>'5. Staff Hourly Pricing'!B19</f>
        <v>Communications Director</v>
      </c>
      <c r="D212" s="110">
        <f>'5. Staff Hourly Pricing'!I19</f>
        <v>49.320000000000007</v>
      </c>
    </row>
    <row r="213" spans="3:4" hidden="1" x14ac:dyDescent="0.2">
      <c r="C213" s="138" t="str">
        <f>'5. Staff Hourly Pricing'!B20</f>
        <v>Training Director</v>
      </c>
      <c r="D213" s="110">
        <f>'5. Staff Hourly Pricing'!I20</f>
        <v>63.02</v>
      </c>
    </row>
    <row r="214" spans="3:4" hidden="1" x14ac:dyDescent="0.2">
      <c r="C214" s="138" t="str">
        <f>'5. Staff Hourly Pricing'!B21</f>
        <v>Senior Legal Project Director</v>
      </c>
      <c r="D214" s="110">
        <f>'5. Staff Hourly Pricing'!I21</f>
        <v>65.760000000000005</v>
      </c>
    </row>
    <row r="215" spans="3:4" hidden="1" x14ac:dyDescent="0.2">
      <c r="C215" s="138" t="str">
        <f>'5. Staff Hourly Pricing'!B22</f>
        <v>Human Resources Director</v>
      </c>
      <c r="D215" s="110">
        <f>'5. Staff Hourly Pricing'!I22</f>
        <v>49.320000000000007</v>
      </c>
    </row>
    <row r="216" spans="3:4" hidden="1" x14ac:dyDescent="0.2">
      <c r="C216" s="138" t="str">
        <f>'5. Staff Hourly Pricing'!B23</f>
        <v xml:space="preserve">CEO </v>
      </c>
      <c r="D216" s="110">
        <f>'5. Staff Hourly Pricing'!I23</f>
        <v>98.640000000000015</v>
      </c>
    </row>
    <row r="217" spans="3:4" hidden="1" x14ac:dyDescent="0.2">
      <c r="C217" s="138" t="str">
        <f>'5. Staff Hourly Pricing'!B24</f>
        <v>CFO</v>
      </c>
      <c r="D217" s="110">
        <f>'5. Staff Hourly Pricing'!I24</f>
        <v>65.760000000000005</v>
      </c>
    </row>
    <row r="218" spans="3:4" hidden="1" x14ac:dyDescent="0.2">
      <c r="C218" s="138" t="str">
        <f>'5. Staff Hourly Pricing'!B25</f>
        <v>&lt;Specify&gt;</v>
      </c>
      <c r="D218" s="110">
        <f>'5. Staff Hourly Pricing'!I25</f>
        <v>0</v>
      </c>
    </row>
    <row r="219" spans="3:4" hidden="1" x14ac:dyDescent="0.2">
      <c r="C219" s="138" t="str">
        <f>'5. Staff Hourly Pricing'!B26</f>
        <v>&lt;Specify&gt;</v>
      </c>
      <c r="D219" s="110">
        <f>'5. Staff Hourly Pricing'!I26</f>
        <v>0</v>
      </c>
    </row>
    <row r="220" spans="3:4" hidden="1" x14ac:dyDescent="0.2">
      <c r="C220" s="138" t="str">
        <f>'5. Staff Hourly Pricing'!B27</f>
        <v>&lt;Specify&gt;</v>
      </c>
      <c r="D220" s="110">
        <f>'5. Staff Hourly Pricing'!I27</f>
        <v>0</v>
      </c>
    </row>
    <row r="221" spans="3:4" hidden="1" x14ac:dyDescent="0.2">
      <c r="C221" s="138" t="str">
        <f>'5. Staff Hourly Pricing'!B28</f>
        <v>&lt;Specify&gt;</v>
      </c>
      <c r="D221" s="110">
        <f>'5. Staff Hourly Pricing'!I28</f>
        <v>0</v>
      </c>
    </row>
    <row r="222" spans="3:4" hidden="1" x14ac:dyDescent="0.2">
      <c r="C222" s="138" t="str">
        <f>'5. Staff Hourly Pricing'!B29</f>
        <v>&lt;Specify&gt;</v>
      </c>
      <c r="D222" s="110">
        <f>'5. Staff Hourly Pricing'!I29</f>
        <v>0</v>
      </c>
    </row>
    <row r="223" spans="3:4" hidden="1" x14ac:dyDescent="0.2">
      <c r="C223" s="138" t="str">
        <f>'5. Staff Hourly Pricing'!B30</f>
        <v>&lt;Specify&gt;</v>
      </c>
      <c r="D223" s="110">
        <f>'5. Staff Hourly Pricing'!I30</f>
        <v>0</v>
      </c>
    </row>
    <row r="224" spans="3:4" hidden="1" x14ac:dyDescent="0.2">
      <c r="C224" s="138" t="str">
        <f>'5. Staff Hourly Pricing'!B31</f>
        <v>&lt;Specify&gt;</v>
      </c>
      <c r="D224" s="110">
        <f>'5. Staff Hourly Pricing'!I31</f>
        <v>0</v>
      </c>
    </row>
    <row r="225" spans="3:4" hidden="1" x14ac:dyDescent="0.2">
      <c r="C225" s="138" t="str">
        <f>'5. Staff Hourly Pricing'!B32</f>
        <v>&lt;Specify&gt;</v>
      </c>
      <c r="D225" s="110">
        <f>'5. Staff Hourly Pricing'!I32</f>
        <v>0</v>
      </c>
    </row>
    <row r="226" spans="3:4" hidden="1" x14ac:dyDescent="0.2">
      <c r="C226" s="138" t="str">
        <f>'5. Staff Hourly Pricing'!B33</f>
        <v>&lt;Specify&gt;</v>
      </c>
      <c r="D226" s="110">
        <f>'5. Staff Hourly Pricing'!I33</f>
        <v>0</v>
      </c>
    </row>
    <row r="227" spans="3:4" hidden="1" x14ac:dyDescent="0.2">
      <c r="C227" s="138" t="str">
        <f>'5. Staff Hourly Pricing'!B34</f>
        <v>&lt;Specify&gt;</v>
      </c>
      <c r="D227" s="110">
        <f>'5. Staff Hourly Pricing'!I34</f>
        <v>0</v>
      </c>
    </row>
    <row r="228" spans="3:4" hidden="1" x14ac:dyDescent="0.2">
      <c r="C228" s="138" t="str">
        <f>'5. Staff Hourly Pricing'!B35</f>
        <v>&lt;Specify&gt;</v>
      </c>
      <c r="D228" s="110">
        <f>'5. Staff Hourly Pricing'!I35</f>
        <v>0</v>
      </c>
    </row>
    <row r="229" spans="3:4" hidden="1" x14ac:dyDescent="0.2">
      <c r="C229" s="56"/>
    </row>
    <row r="230" spans="3:4" x14ac:dyDescent="0.2">
      <c r="C230" s="56"/>
    </row>
    <row r="231" spans="3:4" x14ac:dyDescent="0.2">
      <c r="C231" s="56"/>
    </row>
    <row r="232" spans="3:4" x14ac:dyDescent="0.2">
      <c r="C232" s="56"/>
    </row>
    <row r="233" spans="3:4" x14ac:dyDescent="0.2">
      <c r="C233" s="56"/>
    </row>
    <row r="234" spans="3:4" x14ac:dyDescent="0.2">
      <c r="C234" s="56"/>
    </row>
    <row r="235" spans="3:4" x14ac:dyDescent="0.2">
      <c r="C235" s="56"/>
    </row>
    <row r="236" spans="3:4" x14ac:dyDescent="0.2">
      <c r="C236" s="56"/>
    </row>
    <row r="237" spans="3:4" x14ac:dyDescent="0.2">
      <c r="C237" s="56"/>
    </row>
    <row r="238" spans="3:4" x14ac:dyDescent="0.2">
      <c r="C238" s="56"/>
    </row>
    <row r="239" spans="3:4" x14ac:dyDescent="0.2">
      <c r="C239" s="56"/>
    </row>
  </sheetData>
  <sheetProtection algorithmName="SHA-512" hashValue="aVNTYWfE06b1gbrpiLwqNL4SLagKxeIUxXr4wyvEHVhOKJMLHfbLcLOWgbnylRvHfHHFXuxTmndMP8uZKZzdDw==" saltValue="hDBcWidW6wmZRUIOglTBdA==" spinCount="100000" sheet="1" objects="1" scenarios="1"/>
  <protectedRanges>
    <protectedRange sqref="C9" name="Range1"/>
    <protectedRange sqref="B31:D53" name="Range2"/>
    <protectedRange sqref="D29:D30" name="Range3"/>
  </protectedRanges>
  <mergeCells count="5">
    <mergeCell ref="F2:H2"/>
    <mergeCell ref="F3:H3"/>
    <mergeCell ref="B6:F6"/>
    <mergeCell ref="E27:F27"/>
    <mergeCell ref="B54:C54"/>
  </mergeCells>
  <dataValidations count="1">
    <dataValidation type="list" allowBlank="1" showInputMessage="1" showErrorMessage="1" sqref="C31:C53" xr:uid="{95AE1306-37C4-4827-8D09-E83AB91C5A50}">
      <formula1>$C$205:$C$228</formula1>
    </dataValidation>
  </dataValidations>
  <printOptions horizontalCentered="1"/>
  <pageMargins left="0" right="0" top="0.74" bottom="0.5" header="0" footer="0"/>
  <pageSetup scale="76" orientation="landscape" r:id="rId1"/>
  <headerFooter alignWithMargins="0">
    <oddFooter>&amp;C&amp;P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0798D-8700-421D-A3A8-58E48871733F}">
  <dimension ref="A1:S83"/>
  <sheetViews>
    <sheetView showGridLines="0" topLeftCell="A7" workbookViewId="0">
      <selection activeCell="H36" sqref="H36"/>
    </sheetView>
  </sheetViews>
  <sheetFormatPr defaultRowHeight="12.75" x14ac:dyDescent="0.2"/>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19" s="9" customFormat="1" ht="15.75" x14ac:dyDescent="0.25">
      <c r="A1" s="3" t="str">
        <f>'2. Contents'!A1</f>
        <v>State of Indiana, Member Support Services RFP 23-75072</v>
      </c>
    </row>
    <row r="2" spans="1:19" s="9" customFormat="1" ht="15" customHeight="1" x14ac:dyDescent="0.25">
      <c r="A2" s="4" t="str">
        <f>'2. Contents'!A2</f>
        <v>Attachment D - Cost Proposal</v>
      </c>
      <c r="E2" s="61" t="s">
        <v>25</v>
      </c>
      <c r="F2" s="180" t="str">
        <f>'4. Cost Proposal Summary'!E2</f>
        <v>Indiana Legal Services, Inc.</v>
      </c>
      <c r="G2" s="181"/>
      <c r="H2" s="181"/>
      <c r="I2" s="182"/>
    </row>
    <row r="3" spans="1:19" s="9" customFormat="1" ht="15" customHeight="1" x14ac:dyDescent="0.25">
      <c r="A3" s="11" t="s">
        <v>15</v>
      </c>
      <c r="F3" s="166" t="s">
        <v>27</v>
      </c>
      <c r="G3" s="167"/>
      <c r="H3" s="167"/>
      <c r="I3" s="168"/>
    </row>
    <row r="5" spans="1:19" s="10" customFormat="1" x14ac:dyDescent="0.2">
      <c r="B5" s="26" t="s">
        <v>62</v>
      </c>
      <c r="C5" s="26"/>
      <c r="D5" s="26"/>
      <c r="E5" s="26"/>
      <c r="F5" s="26"/>
      <c r="G5" s="26"/>
      <c r="H5" s="9"/>
      <c r="I5" s="9"/>
      <c r="J5" s="9"/>
      <c r="K5" s="9"/>
      <c r="L5" s="9"/>
      <c r="M5" s="9"/>
      <c r="N5" s="9"/>
    </row>
    <row r="6" spans="1:19" s="10" customFormat="1" ht="78" customHeight="1" x14ac:dyDescent="0.2">
      <c r="A6" s="15"/>
      <c r="B6" s="183" t="s">
        <v>106</v>
      </c>
      <c r="C6" s="183"/>
      <c r="D6" s="183"/>
      <c r="E6" s="183"/>
      <c r="F6" s="183"/>
      <c r="G6" s="183"/>
      <c r="H6" s="183"/>
      <c r="I6" s="183"/>
      <c r="J6" s="9"/>
      <c r="K6" s="9"/>
      <c r="L6" s="9"/>
      <c r="M6" s="9"/>
      <c r="N6" s="9"/>
    </row>
    <row r="7" spans="1:19" s="10" customFormat="1" ht="15" x14ac:dyDescent="0.2">
      <c r="A7" s="15"/>
      <c r="B7" s="15"/>
      <c r="C7" s="15"/>
      <c r="D7" s="15"/>
      <c r="E7" s="15"/>
      <c r="F7" s="15"/>
      <c r="G7" s="15"/>
      <c r="H7" s="9"/>
      <c r="I7" s="9"/>
      <c r="J7" s="9"/>
      <c r="K7" s="9"/>
      <c r="L7" s="9"/>
      <c r="M7" s="9"/>
      <c r="N7" s="9"/>
    </row>
    <row r="8" spans="1:19" s="10" customFormat="1" x14ac:dyDescent="0.2">
      <c r="A8" s="9"/>
      <c r="B8" s="124" t="s">
        <v>107</v>
      </c>
      <c r="D8" s="1"/>
      <c r="E8" s="1"/>
      <c r="F8" s="1"/>
      <c r="G8" s="1"/>
      <c r="H8" s="1"/>
      <c r="I8" s="1"/>
      <c r="J8" s="9"/>
      <c r="K8" s="9"/>
      <c r="L8" s="9"/>
      <c r="M8" s="9"/>
    </row>
    <row r="9" spans="1:19" s="10" customFormat="1" x14ac:dyDescent="0.2">
      <c r="A9" s="9"/>
      <c r="B9" s="120" t="s">
        <v>108</v>
      </c>
      <c r="C9" s="18">
        <f>F42</f>
        <v>64906.360000000008</v>
      </c>
      <c r="D9" s="125"/>
      <c r="E9" s="1"/>
      <c r="F9" s="1"/>
      <c r="G9" s="1"/>
      <c r="H9" s="1"/>
      <c r="I9" s="1"/>
      <c r="J9" s="9"/>
      <c r="K9" s="9"/>
      <c r="L9" s="9"/>
      <c r="M9" s="9"/>
    </row>
    <row r="10" spans="1:19" s="10" customFormat="1" x14ac:dyDescent="0.2">
      <c r="A10" s="9"/>
      <c r="B10" s="139"/>
      <c r="C10" s="126"/>
      <c r="D10" s="1"/>
      <c r="E10" s="1"/>
    </row>
    <row r="11" spans="1:19" s="10" customFormat="1" x14ac:dyDescent="0.2">
      <c r="A11" s="9"/>
      <c r="B11" s="16" t="s">
        <v>109</v>
      </c>
      <c r="C11" s="68"/>
      <c r="D11" s="1"/>
      <c r="E11" s="1"/>
    </row>
    <row r="12" spans="1:19" s="10" customFormat="1" x14ac:dyDescent="0.2">
      <c r="A12" s="9"/>
      <c r="B12" s="94" t="s">
        <v>110</v>
      </c>
      <c r="C12" s="18">
        <f>C9/12</f>
        <v>5408.8633333333337</v>
      </c>
      <c r="D12" s="1"/>
      <c r="E12" s="1"/>
    </row>
    <row r="13" spans="1:19" s="10" customFormat="1" x14ac:dyDescent="0.2"/>
    <row r="14" spans="1:19" s="119" customFormat="1" x14ac:dyDescent="0.2">
      <c r="B14" s="122"/>
      <c r="C14" s="126"/>
    </row>
    <row r="15" spans="1:19" s="10" customFormat="1" x14ac:dyDescent="0.2">
      <c r="A15" s="119"/>
      <c r="B15" s="193" t="s">
        <v>111</v>
      </c>
      <c r="C15" s="193"/>
      <c r="D15" s="193"/>
      <c r="E15" s="193"/>
      <c r="F15" s="193"/>
    </row>
    <row r="16" spans="1:19" s="10" customFormat="1" ht="38.25" x14ac:dyDescent="0.2">
      <c r="B16" s="39" t="s">
        <v>76</v>
      </c>
      <c r="C16" s="128" t="s">
        <v>77</v>
      </c>
      <c r="D16" s="129" t="s">
        <v>78</v>
      </c>
      <c r="E16" s="39" t="s">
        <v>79</v>
      </c>
      <c r="F16" s="39" t="s">
        <v>80</v>
      </c>
      <c r="G16"/>
      <c r="H16"/>
      <c r="I16"/>
      <c r="J16"/>
      <c r="K16"/>
      <c r="L16"/>
      <c r="M16"/>
      <c r="N16"/>
      <c r="O16"/>
      <c r="P16"/>
      <c r="Q16"/>
      <c r="R16"/>
      <c r="S16"/>
    </row>
    <row r="17" spans="2:19" s="10" customFormat="1" x14ac:dyDescent="0.2">
      <c r="B17" s="130" t="s">
        <v>161</v>
      </c>
      <c r="C17" s="130" t="s">
        <v>159</v>
      </c>
      <c r="D17" s="131">
        <v>600</v>
      </c>
      <c r="E17" s="130">
        <v>12</v>
      </c>
      <c r="F17" s="127">
        <f>D17*E17</f>
        <v>7200</v>
      </c>
      <c r="G17"/>
      <c r="H17"/>
      <c r="I17"/>
      <c r="J17"/>
      <c r="K17"/>
      <c r="L17"/>
      <c r="M17"/>
      <c r="N17"/>
      <c r="O17"/>
      <c r="P17"/>
      <c r="Q17"/>
      <c r="R17"/>
      <c r="S17"/>
    </row>
    <row r="18" spans="2:19" s="10" customFormat="1" x14ac:dyDescent="0.2">
      <c r="B18" s="130" t="s">
        <v>162</v>
      </c>
      <c r="C18" s="130" t="s">
        <v>163</v>
      </c>
      <c r="D18" s="131">
        <v>200</v>
      </c>
      <c r="E18" s="130">
        <v>12</v>
      </c>
      <c r="F18" s="127">
        <f t="shared" ref="F18:F41" si="0">D18*E18</f>
        <v>2400</v>
      </c>
      <c r="G18"/>
      <c r="H18"/>
      <c r="I18"/>
      <c r="J18"/>
      <c r="K18"/>
      <c r="L18"/>
      <c r="M18"/>
      <c r="N18"/>
      <c r="O18"/>
      <c r="P18"/>
      <c r="Q18"/>
      <c r="R18"/>
      <c r="S18"/>
    </row>
    <row r="19" spans="2:19" s="10" customFormat="1" x14ac:dyDescent="0.2">
      <c r="B19" s="130" t="s">
        <v>179</v>
      </c>
      <c r="C19" s="130" t="s">
        <v>180</v>
      </c>
      <c r="D19" s="131">
        <v>1950</v>
      </c>
      <c r="E19" s="130">
        <v>10</v>
      </c>
      <c r="F19" s="127">
        <f t="shared" si="0"/>
        <v>19500</v>
      </c>
      <c r="G19"/>
      <c r="H19"/>
      <c r="I19"/>
      <c r="J19"/>
      <c r="K19"/>
      <c r="L19"/>
      <c r="M19"/>
      <c r="N19"/>
      <c r="O19"/>
      <c r="P19"/>
      <c r="Q19"/>
      <c r="R19"/>
      <c r="S19"/>
    </row>
    <row r="20" spans="2:19" s="10" customFormat="1" x14ac:dyDescent="0.2">
      <c r="B20" s="130" t="s">
        <v>181</v>
      </c>
      <c r="C20" s="130" t="s">
        <v>182</v>
      </c>
      <c r="D20" s="131">
        <v>1.4999999999999999E-2</v>
      </c>
      <c r="E20" s="130">
        <v>220000</v>
      </c>
      <c r="F20" s="127">
        <f t="shared" si="0"/>
        <v>3300</v>
      </c>
      <c r="G20"/>
      <c r="H20"/>
      <c r="I20"/>
      <c r="J20"/>
      <c r="K20"/>
      <c r="L20"/>
      <c r="M20"/>
      <c r="N20"/>
      <c r="O20"/>
      <c r="P20"/>
      <c r="Q20"/>
      <c r="R20"/>
      <c r="S20"/>
    </row>
    <row r="21" spans="2:19" s="10" customFormat="1" x14ac:dyDescent="0.2">
      <c r="B21" s="130" t="s">
        <v>183</v>
      </c>
      <c r="C21" s="130" t="s">
        <v>241</v>
      </c>
      <c r="D21" s="131">
        <v>0.1</v>
      </c>
      <c r="E21" s="130">
        <v>80000</v>
      </c>
      <c r="F21" s="127">
        <f t="shared" si="0"/>
        <v>8000</v>
      </c>
      <c r="G21"/>
      <c r="H21"/>
      <c r="I21"/>
      <c r="J21"/>
      <c r="K21"/>
      <c r="L21"/>
      <c r="M21"/>
      <c r="N21"/>
      <c r="O21"/>
      <c r="P21"/>
      <c r="Q21"/>
      <c r="R21"/>
      <c r="S21"/>
    </row>
    <row r="22" spans="2:19" s="10" customFormat="1" x14ac:dyDescent="0.2">
      <c r="B22" s="132" t="s">
        <v>184</v>
      </c>
      <c r="C22" s="132" t="s">
        <v>256</v>
      </c>
      <c r="D22" s="131">
        <v>5280</v>
      </c>
      <c r="E22" s="132">
        <v>1</v>
      </c>
      <c r="F22" s="127">
        <f t="shared" si="0"/>
        <v>5280</v>
      </c>
      <c r="G22"/>
      <c r="H22"/>
      <c r="I22"/>
      <c r="J22"/>
      <c r="K22"/>
      <c r="L22"/>
      <c r="M22"/>
      <c r="N22"/>
      <c r="O22"/>
      <c r="P22"/>
      <c r="Q22"/>
      <c r="R22"/>
      <c r="S22"/>
    </row>
    <row r="23" spans="2:19" s="10" customFormat="1" x14ac:dyDescent="0.2">
      <c r="B23" s="132" t="s">
        <v>196</v>
      </c>
      <c r="C23" s="132" t="s">
        <v>185</v>
      </c>
      <c r="D23" s="131">
        <v>36.799999999999997</v>
      </c>
      <c r="E23" s="132">
        <v>120</v>
      </c>
      <c r="F23" s="127">
        <f t="shared" si="0"/>
        <v>4416</v>
      </c>
      <c r="G23"/>
      <c r="H23"/>
      <c r="I23"/>
      <c r="J23"/>
      <c r="K23"/>
      <c r="L23"/>
      <c r="M23"/>
      <c r="N23"/>
      <c r="O23"/>
      <c r="P23"/>
      <c r="Q23"/>
      <c r="R23"/>
      <c r="S23"/>
    </row>
    <row r="24" spans="2:19" s="10" customFormat="1" x14ac:dyDescent="0.2">
      <c r="B24" s="132" t="s">
        <v>199</v>
      </c>
      <c r="C24" s="132" t="s">
        <v>186</v>
      </c>
      <c r="D24" s="131">
        <v>176</v>
      </c>
      <c r="E24" s="132">
        <v>12</v>
      </c>
      <c r="F24" s="127">
        <f t="shared" si="0"/>
        <v>2112</v>
      </c>
      <c r="G24"/>
      <c r="H24"/>
      <c r="I24"/>
      <c r="J24"/>
      <c r="K24"/>
      <c r="L24"/>
      <c r="M24"/>
      <c r="N24"/>
      <c r="O24"/>
      <c r="P24"/>
      <c r="Q24"/>
      <c r="R24"/>
      <c r="S24"/>
    </row>
    <row r="25" spans="2:19" s="10" customFormat="1" x14ac:dyDescent="0.2">
      <c r="B25" s="132" t="s">
        <v>200</v>
      </c>
      <c r="C25" s="132" t="s">
        <v>197</v>
      </c>
      <c r="D25" s="131">
        <v>180</v>
      </c>
      <c r="E25" s="132">
        <v>12</v>
      </c>
      <c r="F25" s="127">
        <f t="shared" si="0"/>
        <v>2160</v>
      </c>
      <c r="G25"/>
      <c r="H25"/>
      <c r="I25"/>
      <c r="J25"/>
      <c r="K25"/>
      <c r="L25"/>
      <c r="M25"/>
      <c r="N25"/>
      <c r="O25"/>
      <c r="P25"/>
      <c r="Q25"/>
      <c r="R25"/>
      <c r="S25"/>
    </row>
    <row r="26" spans="2:19" s="10" customFormat="1" x14ac:dyDescent="0.2">
      <c r="B26" s="132" t="s">
        <v>198</v>
      </c>
      <c r="C26" s="132" t="s">
        <v>187</v>
      </c>
      <c r="D26" s="131">
        <v>15</v>
      </c>
      <c r="E26" s="132">
        <v>120</v>
      </c>
      <c r="F26" s="127">
        <f t="shared" si="0"/>
        <v>1800</v>
      </c>
      <c r="G26"/>
      <c r="H26"/>
      <c r="I26"/>
      <c r="J26"/>
      <c r="K26"/>
      <c r="L26"/>
      <c r="M26"/>
      <c r="N26"/>
      <c r="O26"/>
      <c r="P26"/>
      <c r="Q26"/>
      <c r="R26"/>
      <c r="S26"/>
    </row>
    <row r="27" spans="2:19" s="10" customFormat="1" x14ac:dyDescent="0.2">
      <c r="B27" s="132" t="s">
        <v>201</v>
      </c>
      <c r="C27" s="132" t="s">
        <v>188</v>
      </c>
      <c r="D27" s="131">
        <v>32.64</v>
      </c>
      <c r="E27" s="132">
        <v>12</v>
      </c>
      <c r="F27" s="127">
        <f t="shared" si="0"/>
        <v>391.68</v>
      </c>
      <c r="G27"/>
      <c r="H27"/>
      <c r="I27"/>
      <c r="J27"/>
      <c r="K27"/>
      <c r="L27"/>
      <c r="M27"/>
      <c r="N27"/>
      <c r="O27"/>
      <c r="P27"/>
      <c r="Q27"/>
      <c r="R27"/>
      <c r="S27"/>
    </row>
    <row r="28" spans="2:19" s="10" customFormat="1" x14ac:dyDescent="0.2">
      <c r="B28" s="132" t="s">
        <v>189</v>
      </c>
      <c r="C28" s="132" t="s">
        <v>189</v>
      </c>
      <c r="D28" s="131">
        <v>16.559999999999999</v>
      </c>
      <c r="E28" s="132">
        <v>12</v>
      </c>
      <c r="F28" s="127">
        <f t="shared" si="0"/>
        <v>198.71999999999997</v>
      </c>
      <c r="G28"/>
      <c r="H28"/>
      <c r="I28"/>
      <c r="J28"/>
      <c r="K28"/>
      <c r="L28"/>
      <c r="M28"/>
      <c r="N28"/>
      <c r="O28"/>
      <c r="P28"/>
      <c r="Q28"/>
      <c r="R28"/>
      <c r="S28"/>
    </row>
    <row r="29" spans="2:19" s="10" customFormat="1" x14ac:dyDescent="0.2">
      <c r="B29" s="132" t="s">
        <v>202</v>
      </c>
      <c r="C29" s="132" t="s">
        <v>190</v>
      </c>
      <c r="D29" s="131">
        <v>90</v>
      </c>
      <c r="E29" s="132">
        <v>12</v>
      </c>
      <c r="F29" s="127">
        <f t="shared" si="0"/>
        <v>1080</v>
      </c>
      <c r="G29"/>
      <c r="H29"/>
      <c r="I29"/>
      <c r="J29"/>
      <c r="K29"/>
      <c r="L29"/>
      <c r="M29"/>
      <c r="N29"/>
      <c r="O29"/>
      <c r="P29"/>
      <c r="Q29"/>
      <c r="R29"/>
      <c r="S29"/>
    </row>
    <row r="30" spans="2:19" s="10" customFormat="1" x14ac:dyDescent="0.2">
      <c r="B30" s="132" t="s">
        <v>203</v>
      </c>
      <c r="C30" s="132" t="s">
        <v>191</v>
      </c>
      <c r="D30" s="131">
        <v>18.649999999999999</v>
      </c>
      <c r="E30" s="132">
        <v>12</v>
      </c>
      <c r="F30" s="127">
        <f t="shared" si="0"/>
        <v>223.79999999999998</v>
      </c>
      <c r="G30"/>
      <c r="H30"/>
      <c r="I30"/>
      <c r="J30"/>
      <c r="K30"/>
      <c r="L30"/>
      <c r="M30"/>
      <c r="N30"/>
      <c r="O30"/>
      <c r="P30"/>
      <c r="Q30"/>
      <c r="R30"/>
      <c r="S30"/>
    </row>
    <row r="31" spans="2:19" s="10" customFormat="1" x14ac:dyDescent="0.2">
      <c r="B31" s="132" t="s">
        <v>204</v>
      </c>
      <c r="C31" s="132" t="s">
        <v>192</v>
      </c>
      <c r="D31" s="131">
        <v>87</v>
      </c>
      <c r="E31" s="132">
        <v>12</v>
      </c>
      <c r="F31" s="127">
        <f t="shared" si="0"/>
        <v>1044</v>
      </c>
      <c r="G31"/>
      <c r="H31"/>
      <c r="I31"/>
      <c r="J31"/>
      <c r="K31"/>
      <c r="L31"/>
      <c r="M31"/>
      <c r="N31"/>
      <c r="O31"/>
      <c r="P31"/>
      <c r="Q31"/>
      <c r="R31"/>
      <c r="S31"/>
    </row>
    <row r="32" spans="2:19" s="10" customFormat="1" x14ac:dyDescent="0.2">
      <c r="B32" s="132" t="s">
        <v>205</v>
      </c>
      <c r="C32" s="132" t="s">
        <v>193</v>
      </c>
      <c r="D32" s="131">
        <v>1.68</v>
      </c>
      <c r="E32" s="132">
        <v>12</v>
      </c>
      <c r="F32" s="127">
        <f t="shared" si="0"/>
        <v>20.16</v>
      </c>
      <c r="G32"/>
      <c r="H32"/>
      <c r="I32"/>
      <c r="J32"/>
      <c r="K32"/>
      <c r="L32"/>
      <c r="M32"/>
      <c r="N32"/>
      <c r="O32"/>
      <c r="P32"/>
      <c r="Q32"/>
      <c r="R32"/>
      <c r="S32"/>
    </row>
    <row r="33" spans="2:19" s="10" customFormat="1" x14ac:dyDescent="0.2">
      <c r="B33" s="132" t="s">
        <v>206</v>
      </c>
      <c r="C33" s="132" t="s">
        <v>194</v>
      </c>
      <c r="D33" s="131">
        <v>15</v>
      </c>
      <c r="E33" s="132">
        <v>12</v>
      </c>
      <c r="F33" s="127">
        <f t="shared" si="0"/>
        <v>180</v>
      </c>
      <c r="G33"/>
      <c r="H33"/>
      <c r="I33"/>
      <c r="J33"/>
      <c r="K33"/>
      <c r="L33"/>
      <c r="M33"/>
      <c r="N33"/>
      <c r="O33"/>
      <c r="P33"/>
      <c r="Q33"/>
      <c r="R33"/>
      <c r="S33"/>
    </row>
    <row r="34" spans="2:19" s="10" customFormat="1" x14ac:dyDescent="0.2">
      <c r="B34" s="132" t="s">
        <v>207</v>
      </c>
      <c r="C34" s="132" t="s">
        <v>195</v>
      </c>
      <c r="D34" s="131">
        <v>50</v>
      </c>
      <c r="E34" s="132">
        <v>12</v>
      </c>
      <c r="F34" s="127">
        <f t="shared" si="0"/>
        <v>600</v>
      </c>
      <c r="G34"/>
      <c r="H34"/>
      <c r="I34"/>
      <c r="J34"/>
      <c r="K34"/>
      <c r="L34"/>
      <c r="M34"/>
      <c r="N34"/>
      <c r="O34"/>
      <c r="P34"/>
      <c r="Q34"/>
      <c r="R34"/>
      <c r="S34"/>
    </row>
    <row r="35" spans="2:19" s="10" customFormat="1" x14ac:dyDescent="0.2">
      <c r="B35" s="132" t="s">
        <v>244</v>
      </c>
      <c r="C35" s="132" t="s">
        <v>245</v>
      </c>
      <c r="D35" s="131">
        <v>5000</v>
      </c>
      <c r="E35" s="132">
        <v>1</v>
      </c>
      <c r="F35" s="127">
        <f t="shared" si="0"/>
        <v>5000</v>
      </c>
      <c r="G35"/>
      <c r="H35"/>
      <c r="I35"/>
      <c r="J35"/>
      <c r="K35"/>
      <c r="L35"/>
      <c r="M35"/>
      <c r="N35"/>
      <c r="O35"/>
      <c r="P35"/>
      <c r="Q35"/>
      <c r="R35"/>
      <c r="S35"/>
    </row>
    <row r="36" spans="2:19" s="10" customFormat="1" x14ac:dyDescent="0.2">
      <c r="B36" s="132"/>
      <c r="C36" s="132"/>
      <c r="D36" s="131"/>
      <c r="E36" s="132"/>
      <c r="F36" s="127">
        <f t="shared" si="0"/>
        <v>0</v>
      </c>
      <c r="G36"/>
      <c r="H36"/>
      <c r="I36"/>
      <c r="J36"/>
      <c r="K36"/>
      <c r="L36"/>
      <c r="M36"/>
      <c r="N36"/>
      <c r="O36"/>
      <c r="P36"/>
      <c r="Q36"/>
      <c r="R36"/>
      <c r="S36"/>
    </row>
    <row r="37" spans="2:19" s="10" customFormat="1" x14ac:dyDescent="0.2">
      <c r="B37" s="132"/>
      <c r="C37" s="132"/>
      <c r="D37" s="131"/>
      <c r="E37" s="132"/>
      <c r="F37" s="127">
        <f t="shared" si="0"/>
        <v>0</v>
      </c>
      <c r="G37"/>
      <c r="H37"/>
      <c r="I37"/>
      <c r="J37"/>
      <c r="K37"/>
      <c r="L37"/>
      <c r="M37"/>
      <c r="N37"/>
      <c r="O37"/>
      <c r="P37"/>
      <c r="Q37"/>
      <c r="R37"/>
      <c r="S37"/>
    </row>
    <row r="38" spans="2:19" s="10" customFormat="1" x14ac:dyDescent="0.2">
      <c r="B38" s="132"/>
      <c r="C38" s="132"/>
      <c r="D38" s="131"/>
      <c r="E38" s="132"/>
      <c r="F38" s="127">
        <f t="shared" si="0"/>
        <v>0</v>
      </c>
      <c r="G38"/>
      <c r="H38"/>
      <c r="I38"/>
      <c r="J38"/>
      <c r="K38"/>
      <c r="L38"/>
      <c r="M38"/>
      <c r="N38"/>
      <c r="O38"/>
      <c r="P38"/>
      <c r="Q38"/>
      <c r="R38"/>
      <c r="S38"/>
    </row>
    <row r="39" spans="2:19" s="10" customFormat="1" x14ac:dyDescent="0.2">
      <c r="B39" s="132"/>
      <c r="C39" s="132"/>
      <c r="D39" s="131"/>
      <c r="E39" s="132"/>
      <c r="F39" s="127">
        <f t="shared" si="0"/>
        <v>0</v>
      </c>
      <c r="G39"/>
      <c r="H39"/>
      <c r="I39"/>
      <c r="J39"/>
      <c r="K39"/>
      <c r="L39"/>
      <c r="M39"/>
      <c r="N39"/>
      <c r="O39"/>
      <c r="P39"/>
      <c r="Q39"/>
      <c r="R39"/>
      <c r="S39"/>
    </row>
    <row r="40" spans="2:19" s="10" customFormat="1" x14ac:dyDescent="0.2">
      <c r="B40" s="132"/>
      <c r="C40" s="132"/>
      <c r="D40" s="131"/>
      <c r="E40" s="132"/>
      <c r="F40" s="127">
        <f t="shared" si="0"/>
        <v>0</v>
      </c>
      <c r="G40"/>
      <c r="H40"/>
      <c r="I40"/>
      <c r="J40"/>
      <c r="K40"/>
      <c r="L40"/>
      <c r="M40"/>
      <c r="N40"/>
      <c r="O40"/>
      <c r="P40"/>
      <c r="Q40"/>
      <c r="R40"/>
      <c r="S40"/>
    </row>
    <row r="41" spans="2:19" s="10" customFormat="1" x14ac:dyDescent="0.2">
      <c r="B41" s="132"/>
      <c r="C41" s="132"/>
      <c r="D41" s="131"/>
      <c r="E41" s="132"/>
      <c r="F41" s="127">
        <f t="shared" si="0"/>
        <v>0</v>
      </c>
      <c r="G41"/>
      <c r="H41"/>
      <c r="I41"/>
      <c r="J41"/>
      <c r="K41"/>
      <c r="L41"/>
      <c r="M41"/>
      <c r="N41"/>
      <c r="O41"/>
      <c r="P41"/>
      <c r="Q41"/>
      <c r="R41"/>
      <c r="S41"/>
    </row>
    <row r="42" spans="2:19" s="10" customFormat="1" x14ac:dyDescent="0.2">
      <c r="B42" s="192" t="s">
        <v>41</v>
      </c>
      <c r="C42" s="192"/>
      <c r="D42" s="192"/>
      <c r="E42" s="192"/>
      <c r="F42" s="127">
        <f>SUM(F17:F41)</f>
        <v>64906.360000000008</v>
      </c>
    </row>
    <row r="43" spans="2:19" s="10" customFormat="1" x14ac:dyDescent="0.2"/>
    <row r="44" spans="2:19" s="10" customFormat="1" x14ac:dyDescent="0.2">
      <c r="B44" s="133"/>
    </row>
    <row r="45" spans="2:19" s="10" customFormat="1" x14ac:dyDescent="0.2"/>
    <row r="46" spans="2:19" s="10" customFormat="1" x14ac:dyDescent="0.2"/>
    <row r="47" spans="2:19" s="10" customFormat="1" x14ac:dyDescent="0.2"/>
    <row r="48" spans="2:19" s="10" customFormat="1" x14ac:dyDescent="0.2"/>
    <row r="49" s="10" customFormat="1" x14ac:dyDescent="0.2"/>
    <row r="50" s="10" customFormat="1" x14ac:dyDescent="0.2"/>
    <row r="51" s="10" customFormat="1" x14ac:dyDescent="0.2"/>
    <row r="52" s="10" customFormat="1" x14ac:dyDescent="0.2"/>
    <row r="53" s="10" customFormat="1" x14ac:dyDescent="0.2"/>
    <row r="54" s="10" customFormat="1" x14ac:dyDescent="0.2"/>
    <row r="55" s="10" customFormat="1" x14ac:dyDescent="0.2"/>
    <row r="56" s="10" customFormat="1" x14ac:dyDescent="0.2"/>
    <row r="57" s="10" customFormat="1" x14ac:dyDescent="0.2"/>
    <row r="58" s="10" customFormat="1" x14ac:dyDescent="0.2"/>
    <row r="59" s="10" customFormat="1" x14ac:dyDescent="0.2"/>
    <row r="60" s="10" customFormat="1" x14ac:dyDescent="0.2"/>
    <row r="61" s="10" customFormat="1" x14ac:dyDescent="0.2"/>
    <row r="62" s="10" customFormat="1" x14ac:dyDescent="0.2"/>
    <row r="63" s="10" customFormat="1" x14ac:dyDescent="0.2"/>
    <row r="64" s="10" customFormat="1" x14ac:dyDescent="0.2"/>
    <row r="65" s="10" customFormat="1" x14ac:dyDescent="0.2"/>
    <row r="66" s="10" customFormat="1" x14ac:dyDescent="0.2"/>
    <row r="67" s="10" customFormat="1" x14ac:dyDescent="0.2"/>
    <row r="68" s="10" customFormat="1" x14ac:dyDescent="0.2"/>
    <row r="69" s="10" customFormat="1" x14ac:dyDescent="0.2"/>
    <row r="70" s="10" customFormat="1" x14ac:dyDescent="0.2"/>
    <row r="71" s="10" customFormat="1" x14ac:dyDescent="0.2"/>
    <row r="72" s="10" customFormat="1" x14ac:dyDescent="0.2"/>
    <row r="73" s="10" customFormat="1" x14ac:dyDescent="0.2"/>
    <row r="74" s="10" customFormat="1" x14ac:dyDescent="0.2"/>
    <row r="75" s="10" customFormat="1" x14ac:dyDescent="0.2"/>
    <row r="76" s="10" customFormat="1" x14ac:dyDescent="0.2"/>
    <row r="77" s="10" customFormat="1" x14ac:dyDescent="0.2"/>
    <row r="78" s="10" customFormat="1" x14ac:dyDescent="0.2"/>
    <row r="79" s="10" customFormat="1" x14ac:dyDescent="0.2"/>
    <row r="80" s="10" customFormat="1" x14ac:dyDescent="0.2"/>
    <row r="81" s="10" customFormat="1" x14ac:dyDescent="0.2"/>
    <row r="82" s="10" customFormat="1" x14ac:dyDescent="0.2"/>
    <row r="83" s="10" customFormat="1" x14ac:dyDescent="0.2"/>
  </sheetData>
  <sheetProtection algorithmName="SHA-512" hashValue="gDrFO09f8z08HI2fRVQJj7LPxVoFF8oKS9cuzZhlh3YeFhC9gpFqgRCjts084FX1QEzwMpTGI8xy8snoXQBsgw==" saltValue="y58fxE9aJyG0IsIhzqTtUw==" spinCount="100000" sheet="1" objects="1" scenarios="1"/>
  <protectedRanges>
    <protectedRange sqref="B17:E41" name="Range1"/>
  </protectedRanges>
  <mergeCells count="5">
    <mergeCell ref="B42:E42"/>
    <mergeCell ref="F2:I2"/>
    <mergeCell ref="F3:I3"/>
    <mergeCell ref="B6:I6"/>
    <mergeCell ref="B15:F1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CD7E-BD09-41CE-9072-3F483FE2EB41}">
  <dimension ref="A1:Y96"/>
  <sheetViews>
    <sheetView showGridLines="0" topLeftCell="A6" workbookViewId="0">
      <selection activeCell="C32" sqref="C32"/>
    </sheetView>
  </sheetViews>
  <sheetFormatPr defaultRowHeight="12.75" x14ac:dyDescent="0.2"/>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25" s="9" customFormat="1" ht="15.75" x14ac:dyDescent="0.25">
      <c r="A1" s="3" t="str">
        <f>'2. Contents'!A1</f>
        <v>State of Indiana, Member Support Services RFP 23-75072</v>
      </c>
    </row>
    <row r="2" spans="1:25" s="9" customFormat="1" ht="15" customHeight="1" x14ac:dyDescent="0.25">
      <c r="A2" s="4" t="str">
        <f>'2. Contents'!A2</f>
        <v>Attachment D - Cost Proposal</v>
      </c>
      <c r="E2" s="61" t="s">
        <v>25</v>
      </c>
      <c r="F2" s="180" t="str">
        <f>'4. Cost Proposal Summary'!E2</f>
        <v>Indiana Legal Services, Inc.</v>
      </c>
      <c r="G2" s="181"/>
      <c r="H2" s="181"/>
      <c r="I2" s="182"/>
    </row>
    <row r="3" spans="1:25" s="9" customFormat="1" ht="15" customHeight="1" x14ac:dyDescent="0.25">
      <c r="A3" s="11" t="s">
        <v>16</v>
      </c>
      <c r="F3" s="166" t="s">
        <v>27</v>
      </c>
      <c r="G3" s="167"/>
      <c r="H3" s="167"/>
      <c r="I3" s="168"/>
    </row>
    <row r="5" spans="1:25" s="10" customFormat="1" x14ac:dyDescent="0.2">
      <c r="B5" s="26" t="s">
        <v>62</v>
      </c>
      <c r="C5" s="26"/>
      <c r="D5" s="26"/>
      <c r="E5" s="26"/>
      <c r="F5" s="26"/>
      <c r="G5" s="26"/>
      <c r="H5" s="9"/>
      <c r="I5" s="9"/>
      <c r="J5" s="9"/>
      <c r="K5" s="9"/>
      <c r="L5" s="9"/>
      <c r="M5" s="9"/>
      <c r="N5" s="9"/>
    </row>
    <row r="6" spans="1:25" s="10" customFormat="1" ht="87.75" customHeight="1" x14ac:dyDescent="0.2">
      <c r="A6" s="15"/>
      <c r="B6" s="183" t="s">
        <v>112</v>
      </c>
      <c r="C6" s="183"/>
      <c r="D6" s="183"/>
      <c r="E6" s="183"/>
      <c r="F6" s="183"/>
      <c r="G6" s="183"/>
      <c r="H6" s="183"/>
      <c r="I6" s="183"/>
      <c r="J6" s="9"/>
      <c r="K6" s="9"/>
      <c r="L6" s="9"/>
      <c r="M6" s="9"/>
      <c r="N6" s="9"/>
    </row>
    <row r="7" spans="1:25" s="10" customFormat="1" ht="15" x14ac:dyDescent="0.2">
      <c r="A7" s="15"/>
      <c r="B7" s="15"/>
      <c r="C7" s="15"/>
      <c r="D7" s="15"/>
      <c r="E7" s="15"/>
      <c r="F7" s="15"/>
      <c r="G7" s="15"/>
      <c r="H7" s="9"/>
      <c r="I7" s="9"/>
      <c r="J7" s="9"/>
      <c r="K7" s="9"/>
      <c r="L7" s="9"/>
      <c r="M7" s="9"/>
      <c r="N7" s="9"/>
    </row>
    <row r="8" spans="1:25" s="10" customFormat="1" x14ac:dyDescent="0.2">
      <c r="B8" s="92" t="s">
        <v>113</v>
      </c>
      <c r="C8" s="9"/>
      <c r="D8" s="119"/>
      <c r="E8" s="119"/>
      <c r="F8" s="119"/>
      <c r="G8" s="119"/>
      <c r="H8" s="119"/>
      <c r="I8" s="119"/>
      <c r="J8" s="119"/>
      <c r="K8" s="119"/>
      <c r="L8" s="119"/>
      <c r="M8" s="119"/>
      <c r="N8" s="119"/>
      <c r="O8" s="119"/>
      <c r="P8" s="119"/>
      <c r="Q8" s="119"/>
      <c r="R8" s="119"/>
      <c r="S8" s="119"/>
      <c r="T8" s="119"/>
      <c r="U8" s="119"/>
      <c r="V8" s="119"/>
      <c r="W8" s="119"/>
      <c r="X8" s="119"/>
      <c r="Y8" s="119"/>
    </row>
    <row r="9" spans="1:25" s="10" customFormat="1" ht="25.5" x14ac:dyDescent="0.2">
      <c r="A9" s="9"/>
      <c r="B9" s="134" t="s">
        <v>114</v>
      </c>
      <c r="C9" s="121">
        <v>7.0000000000000007E-2</v>
      </c>
      <c r="D9" s="119"/>
      <c r="E9" s="119"/>
      <c r="F9" s="119"/>
      <c r="G9" s="119"/>
      <c r="H9" s="119"/>
      <c r="I9" s="119"/>
      <c r="J9" s="119"/>
      <c r="K9" s="119"/>
      <c r="L9" s="119"/>
      <c r="M9" s="119"/>
      <c r="N9" s="119"/>
      <c r="O9" s="119"/>
      <c r="P9" s="119"/>
      <c r="Q9" s="119"/>
      <c r="R9" s="119"/>
      <c r="S9" s="119"/>
      <c r="T9" s="119"/>
      <c r="U9" s="119"/>
      <c r="V9" s="119"/>
      <c r="W9" s="119"/>
      <c r="X9" s="119"/>
      <c r="Y9" s="119"/>
    </row>
    <row r="10" spans="1:25" s="119" customFormat="1" x14ac:dyDescent="0.2">
      <c r="B10" s="122"/>
      <c r="C10" s="123"/>
    </row>
    <row r="11" spans="1:25" s="10" customFormat="1" x14ac:dyDescent="0.2">
      <c r="A11" s="9"/>
      <c r="B11" s="124" t="s">
        <v>115</v>
      </c>
      <c r="D11" s="1"/>
      <c r="E11" s="1"/>
      <c r="F11" s="1"/>
      <c r="G11" s="1"/>
      <c r="H11" s="1"/>
      <c r="I11" s="1"/>
      <c r="J11" s="9"/>
      <c r="K11" s="9"/>
      <c r="L11" s="9"/>
      <c r="M11" s="9"/>
    </row>
    <row r="12" spans="1:25" s="10" customFormat="1" x14ac:dyDescent="0.2">
      <c r="A12" s="9"/>
      <c r="B12" s="120" t="s">
        <v>88</v>
      </c>
      <c r="C12" s="18">
        <f>F55</f>
        <v>52778</v>
      </c>
      <c r="D12" s="125"/>
      <c r="E12" s="1"/>
      <c r="F12" s="1"/>
      <c r="G12" s="1"/>
      <c r="H12" s="1"/>
      <c r="I12" s="1"/>
      <c r="J12" s="9"/>
      <c r="K12" s="9"/>
      <c r="L12" s="9"/>
      <c r="M12" s="9"/>
    </row>
    <row r="13" spans="1:25" s="10" customFormat="1" x14ac:dyDescent="0.2">
      <c r="A13" s="9"/>
      <c r="B13" s="120" t="s">
        <v>34</v>
      </c>
      <c r="C13" s="18">
        <f>C12*(1+$C$9)</f>
        <v>56472.460000000006</v>
      </c>
      <c r="D13" s="125"/>
      <c r="E13" s="1"/>
      <c r="F13" s="1"/>
      <c r="G13" s="1"/>
      <c r="H13" s="1"/>
      <c r="I13" s="1"/>
      <c r="J13" s="9"/>
      <c r="K13" s="9"/>
      <c r="L13" s="9"/>
      <c r="M13" s="9"/>
    </row>
    <row r="14" spans="1:25" s="10" customFormat="1" x14ac:dyDescent="0.2">
      <c r="A14" s="9"/>
      <c r="B14" s="120" t="s">
        <v>35</v>
      </c>
      <c r="C14" s="18">
        <f t="shared" ref="C14:C17" si="0">C13*(1+$C$9)</f>
        <v>60425.532200000009</v>
      </c>
      <c r="D14" s="1"/>
      <c r="E14" s="1"/>
      <c r="F14" s="1"/>
      <c r="G14" s="1"/>
      <c r="H14" s="1"/>
      <c r="I14" s="1"/>
      <c r="J14" s="9"/>
      <c r="K14" s="9"/>
      <c r="L14" s="9"/>
      <c r="M14" s="9"/>
    </row>
    <row r="15" spans="1:25" s="10" customFormat="1" x14ac:dyDescent="0.2">
      <c r="A15" s="9"/>
      <c r="B15" s="120" t="s">
        <v>36</v>
      </c>
      <c r="C15" s="18">
        <f t="shared" si="0"/>
        <v>64655.319454000011</v>
      </c>
      <c r="D15" s="1"/>
      <c r="E15" s="1"/>
      <c r="F15" s="1"/>
      <c r="G15" s="1"/>
      <c r="H15" s="1"/>
      <c r="I15" s="1"/>
      <c r="J15" s="9"/>
      <c r="K15" s="9"/>
      <c r="L15" s="9"/>
      <c r="M15" s="9"/>
    </row>
    <row r="16" spans="1:25" s="10" customFormat="1" x14ac:dyDescent="0.2">
      <c r="A16" s="9"/>
      <c r="B16" s="120" t="s">
        <v>37</v>
      </c>
      <c r="C16" s="18">
        <f t="shared" si="0"/>
        <v>69181.19181578001</v>
      </c>
      <c r="D16" s="1"/>
    </row>
    <row r="17" spans="1:19" s="10" customFormat="1" x14ac:dyDescent="0.2">
      <c r="A17" s="9"/>
      <c r="B17" s="120" t="s">
        <v>38</v>
      </c>
      <c r="C17" s="18">
        <f t="shared" si="0"/>
        <v>74023.87524288462</v>
      </c>
      <c r="D17" s="1"/>
      <c r="E17" s="1"/>
    </row>
    <row r="18" spans="1:19" s="10" customFormat="1" x14ac:dyDescent="0.2">
      <c r="A18" s="9"/>
      <c r="B18" s="139"/>
      <c r="C18" s="126"/>
      <c r="D18" s="1"/>
      <c r="E18" s="1"/>
    </row>
    <row r="19" spans="1:19" s="10" customFormat="1" x14ac:dyDescent="0.2">
      <c r="A19" s="9"/>
      <c r="B19" s="16" t="s">
        <v>116</v>
      </c>
      <c r="C19" s="68"/>
      <c r="D19" s="1"/>
      <c r="E19" s="1"/>
    </row>
    <row r="20" spans="1:19" s="10" customFormat="1" x14ac:dyDescent="0.2">
      <c r="A20" s="9"/>
      <c r="B20" s="94" t="s">
        <v>117</v>
      </c>
      <c r="C20" s="18">
        <f>C12/12</f>
        <v>4398.166666666667</v>
      </c>
      <c r="D20" s="1"/>
      <c r="E20" s="1"/>
    </row>
    <row r="21" spans="1:19" s="10" customFormat="1" x14ac:dyDescent="0.2">
      <c r="A21" s="9"/>
      <c r="B21" s="94" t="s">
        <v>118</v>
      </c>
      <c r="C21" s="18">
        <f>C13/12</f>
        <v>4706.0383333333339</v>
      </c>
      <c r="D21" s="1"/>
      <c r="E21" s="1"/>
    </row>
    <row r="22" spans="1:19" s="10" customFormat="1" x14ac:dyDescent="0.2">
      <c r="A22" s="9"/>
      <c r="B22" s="94" t="s">
        <v>119</v>
      </c>
      <c r="C22" s="18">
        <f t="shared" ref="C22:C25" si="1">C14/12</f>
        <v>5035.4610166666671</v>
      </c>
      <c r="D22" s="1"/>
      <c r="E22" s="1"/>
    </row>
    <row r="23" spans="1:19" s="10" customFormat="1" x14ac:dyDescent="0.2">
      <c r="A23" s="9"/>
      <c r="B23" s="94" t="s">
        <v>120</v>
      </c>
      <c r="C23" s="18">
        <f t="shared" si="1"/>
        <v>5387.9432878333346</v>
      </c>
      <c r="D23" s="1"/>
      <c r="E23" s="1"/>
    </row>
    <row r="24" spans="1:19" s="10" customFormat="1" x14ac:dyDescent="0.2">
      <c r="A24" s="9"/>
      <c r="B24" s="94" t="s">
        <v>121</v>
      </c>
      <c r="C24" s="18">
        <f t="shared" si="1"/>
        <v>5765.0993179816678</v>
      </c>
      <c r="D24" s="1"/>
      <c r="E24" s="1"/>
    </row>
    <row r="25" spans="1:19" s="10" customFormat="1" x14ac:dyDescent="0.2">
      <c r="A25" s="9"/>
      <c r="B25" s="94" t="s">
        <v>122</v>
      </c>
      <c r="C25" s="18">
        <f t="shared" si="1"/>
        <v>6168.6562702403853</v>
      </c>
      <c r="D25" s="1"/>
      <c r="E25" s="1"/>
    </row>
    <row r="26" spans="1:19" s="10" customFormat="1" x14ac:dyDescent="0.2"/>
    <row r="27" spans="1:19" s="119" customFormat="1" x14ac:dyDescent="0.2">
      <c r="B27" s="122"/>
      <c r="C27" s="126"/>
    </row>
    <row r="28" spans="1:19" s="10" customFormat="1" x14ac:dyDescent="0.2">
      <c r="A28" s="119"/>
      <c r="B28" s="193" t="s">
        <v>123</v>
      </c>
      <c r="C28" s="193"/>
      <c r="D28" s="193"/>
      <c r="E28" s="193"/>
      <c r="F28" s="193"/>
    </row>
    <row r="29" spans="1:19" s="10" customFormat="1" ht="38.25" x14ac:dyDescent="0.2">
      <c r="B29" s="39" t="s">
        <v>124</v>
      </c>
      <c r="C29" s="128" t="s">
        <v>77</v>
      </c>
      <c r="D29" s="129" t="s">
        <v>78</v>
      </c>
      <c r="E29" s="39" t="s">
        <v>79</v>
      </c>
      <c r="F29" s="39" t="s">
        <v>80</v>
      </c>
      <c r="G29"/>
      <c r="H29"/>
      <c r="I29"/>
      <c r="J29"/>
      <c r="K29"/>
      <c r="L29"/>
      <c r="M29"/>
      <c r="N29"/>
      <c r="O29"/>
      <c r="P29"/>
      <c r="Q29"/>
      <c r="R29"/>
      <c r="S29"/>
    </row>
    <row r="30" spans="1:19" s="10" customFormat="1" x14ac:dyDescent="0.2">
      <c r="B30" s="158" t="s">
        <v>155</v>
      </c>
      <c r="C30" s="130" t="s">
        <v>251</v>
      </c>
      <c r="D30" s="131">
        <v>10000</v>
      </c>
      <c r="E30" s="130">
        <v>1</v>
      </c>
      <c r="F30" s="127">
        <f>D30*E30</f>
        <v>10000</v>
      </c>
      <c r="G30"/>
      <c r="H30"/>
      <c r="I30"/>
      <c r="J30"/>
      <c r="K30"/>
      <c r="L30"/>
      <c r="M30"/>
      <c r="N30"/>
      <c r="O30"/>
      <c r="P30"/>
      <c r="Q30"/>
      <c r="R30"/>
      <c r="S30"/>
    </row>
    <row r="31" spans="1:19" s="10" customFormat="1" x14ac:dyDescent="0.2">
      <c r="B31" s="158" t="s">
        <v>208</v>
      </c>
      <c r="C31" s="130" t="s">
        <v>252</v>
      </c>
      <c r="D31" s="131">
        <v>0.58299999999999996</v>
      </c>
      <c r="E31" s="130">
        <v>12000</v>
      </c>
      <c r="F31" s="127">
        <f t="shared" ref="F31:F54" si="2">D31*E31</f>
        <v>6996</v>
      </c>
      <c r="G31"/>
      <c r="H31"/>
      <c r="I31"/>
      <c r="J31"/>
      <c r="K31"/>
      <c r="L31"/>
      <c r="M31"/>
      <c r="N31"/>
      <c r="O31"/>
      <c r="P31"/>
      <c r="Q31"/>
      <c r="R31"/>
      <c r="S31"/>
    </row>
    <row r="32" spans="1:19" s="10" customFormat="1" x14ac:dyDescent="0.2">
      <c r="B32" s="130" t="s">
        <v>178</v>
      </c>
      <c r="C32" s="130" t="s">
        <v>253</v>
      </c>
      <c r="D32" s="131">
        <v>19</v>
      </c>
      <c r="E32" s="130">
        <v>700</v>
      </c>
      <c r="F32" s="127">
        <f t="shared" si="2"/>
        <v>13300</v>
      </c>
      <c r="G32"/>
      <c r="H32"/>
      <c r="I32"/>
      <c r="J32"/>
      <c r="K32"/>
      <c r="L32"/>
      <c r="M32"/>
      <c r="N32"/>
      <c r="O32"/>
      <c r="P32"/>
      <c r="Q32"/>
      <c r="R32"/>
      <c r="S32"/>
    </row>
    <row r="33" spans="2:19" s="10" customFormat="1" x14ac:dyDescent="0.2">
      <c r="B33" s="130" t="s">
        <v>209</v>
      </c>
      <c r="C33" s="130" t="s">
        <v>210</v>
      </c>
      <c r="D33" s="131">
        <v>1232</v>
      </c>
      <c r="E33" s="130">
        <v>1</v>
      </c>
      <c r="F33" s="127">
        <f t="shared" si="2"/>
        <v>1232</v>
      </c>
      <c r="G33"/>
      <c r="H33"/>
      <c r="I33"/>
      <c r="J33"/>
      <c r="K33"/>
      <c r="L33"/>
      <c r="M33"/>
      <c r="N33"/>
      <c r="O33"/>
      <c r="P33"/>
      <c r="Q33"/>
      <c r="R33"/>
      <c r="S33"/>
    </row>
    <row r="34" spans="2:19" s="10" customFormat="1" x14ac:dyDescent="0.2">
      <c r="B34" s="130" t="s">
        <v>211</v>
      </c>
      <c r="C34" s="130" t="s">
        <v>212</v>
      </c>
      <c r="D34" s="131">
        <v>4250</v>
      </c>
      <c r="E34" s="130">
        <v>1</v>
      </c>
      <c r="F34" s="127">
        <f t="shared" si="2"/>
        <v>4250</v>
      </c>
      <c r="G34"/>
      <c r="H34"/>
      <c r="I34"/>
      <c r="J34"/>
      <c r="K34"/>
      <c r="L34"/>
      <c r="M34"/>
      <c r="N34"/>
      <c r="O34"/>
      <c r="P34"/>
      <c r="Q34"/>
      <c r="R34"/>
      <c r="S34"/>
    </row>
    <row r="35" spans="2:19" s="10" customFormat="1" x14ac:dyDescent="0.2">
      <c r="B35" s="132" t="s">
        <v>242</v>
      </c>
      <c r="C35" s="132" t="s">
        <v>243</v>
      </c>
      <c r="D35" s="131">
        <v>1200</v>
      </c>
      <c r="E35" s="132">
        <v>10</v>
      </c>
      <c r="F35" s="127">
        <f t="shared" si="2"/>
        <v>12000</v>
      </c>
      <c r="G35"/>
      <c r="H35"/>
      <c r="I35"/>
      <c r="J35"/>
      <c r="K35"/>
      <c r="L35"/>
      <c r="M35"/>
      <c r="N35"/>
      <c r="O35"/>
      <c r="P35"/>
      <c r="Q35"/>
      <c r="R35"/>
      <c r="S35"/>
    </row>
    <row r="36" spans="2:19" s="10" customFormat="1" x14ac:dyDescent="0.2">
      <c r="B36" s="132" t="s">
        <v>249</v>
      </c>
      <c r="C36" s="132" t="s">
        <v>250</v>
      </c>
      <c r="D36" s="131">
        <v>5000</v>
      </c>
      <c r="E36" s="132">
        <v>1</v>
      </c>
      <c r="F36" s="127">
        <f t="shared" si="2"/>
        <v>5000</v>
      </c>
      <c r="G36"/>
      <c r="H36"/>
      <c r="I36"/>
      <c r="J36"/>
      <c r="K36"/>
      <c r="L36"/>
      <c r="M36"/>
      <c r="N36"/>
      <c r="O36"/>
      <c r="P36"/>
      <c r="Q36"/>
      <c r="R36"/>
      <c r="S36"/>
    </row>
    <row r="37" spans="2:19" s="10" customFormat="1" x14ac:dyDescent="0.2">
      <c r="B37" s="132"/>
      <c r="C37" s="132"/>
      <c r="D37" s="131"/>
      <c r="E37" s="132"/>
      <c r="F37" s="127">
        <f t="shared" si="2"/>
        <v>0</v>
      </c>
      <c r="G37"/>
      <c r="H37"/>
      <c r="I37"/>
      <c r="J37"/>
      <c r="K37"/>
      <c r="L37"/>
      <c r="M37"/>
      <c r="N37"/>
      <c r="O37"/>
      <c r="P37"/>
      <c r="Q37"/>
      <c r="R37"/>
      <c r="S37"/>
    </row>
    <row r="38" spans="2:19" s="10" customFormat="1" x14ac:dyDescent="0.2">
      <c r="B38" s="132"/>
      <c r="C38" s="132"/>
      <c r="D38" s="131"/>
      <c r="E38" s="132"/>
      <c r="F38" s="127">
        <f t="shared" si="2"/>
        <v>0</v>
      </c>
      <c r="G38"/>
      <c r="H38"/>
      <c r="I38"/>
      <c r="J38"/>
      <c r="K38"/>
      <c r="L38"/>
      <c r="M38"/>
      <c r="N38"/>
      <c r="O38"/>
      <c r="P38"/>
      <c r="Q38"/>
      <c r="R38"/>
      <c r="S38"/>
    </row>
    <row r="39" spans="2:19" s="10" customFormat="1" x14ac:dyDescent="0.2">
      <c r="B39" s="132"/>
      <c r="C39" s="132"/>
      <c r="D39" s="131"/>
      <c r="E39" s="132"/>
      <c r="F39" s="127">
        <f t="shared" si="2"/>
        <v>0</v>
      </c>
      <c r="G39"/>
      <c r="H39"/>
      <c r="I39"/>
      <c r="J39"/>
      <c r="K39"/>
      <c r="L39"/>
      <c r="M39"/>
      <c r="N39"/>
      <c r="O39"/>
      <c r="P39"/>
      <c r="Q39"/>
      <c r="R39"/>
      <c r="S39"/>
    </row>
    <row r="40" spans="2:19" s="10" customFormat="1" x14ac:dyDescent="0.2">
      <c r="B40" s="132"/>
      <c r="C40" s="132"/>
      <c r="D40" s="131"/>
      <c r="E40" s="132"/>
      <c r="F40" s="127">
        <f t="shared" si="2"/>
        <v>0</v>
      </c>
      <c r="G40"/>
      <c r="H40"/>
      <c r="I40"/>
      <c r="J40"/>
      <c r="K40"/>
      <c r="L40"/>
      <c r="M40"/>
      <c r="N40"/>
      <c r="O40"/>
      <c r="P40"/>
      <c r="Q40"/>
      <c r="R40"/>
      <c r="S40"/>
    </row>
    <row r="41" spans="2:19" s="10" customFormat="1" x14ac:dyDescent="0.2">
      <c r="B41" s="132"/>
      <c r="C41" s="132"/>
      <c r="D41" s="131"/>
      <c r="E41" s="132"/>
      <c r="F41" s="127">
        <f t="shared" si="2"/>
        <v>0</v>
      </c>
      <c r="G41"/>
      <c r="H41"/>
      <c r="I41"/>
      <c r="J41"/>
      <c r="K41"/>
      <c r="L41"/>
      <c r="M41"/>
      <c r="N41"/>
      <c r="O41"/>
      <c r="P41"/>
      <c r="Q41"/>
      <c r="R41"/>
      <c r="S41"/>
    </row>
    <row r="42" spans="2:19" s="10" customFormat="1" x14ac:dyDescent="0.2">
      <c r="B42" s="132"/>
      <c r="C42" s="132"/>
      <c r="D42" s="131"/>
      <c r="E42" s="132"/>
      <c r="F42" s="127">
        <f t="shared" si="2"/>
        <v>0</v>
      </c>
      <c r="G42"/>
      <c r="H42"/>
      <c r="I42"/>
      <c r="J42"/>
      <c r="K42"/>
      <c r="L42"/>
      <c r="M42"/>
      <c r="N42"/>
      <c r="O42"/>
      <c r="P42"/>
      <c r="Q42"/>
      <c r="R42"/>
      <c r="S42"/>
    </row>
    <row r="43" spans="2:19" s="10" customFormat="1" x14ac:dyDescent="0.2">
      <c r="B43" s="132"/>
      <c r="C43" s="132"/>
      <c r="D43" s="131"/>
      <c r="E43" s="132"/>
      <c r="F43" s="127">
        <f t="shared" si="2"/>
        <v>0</v>
      </c>
      <c r="G43"/>
      <c r="H43"/>
      <c r="I43"/>
      <c r="J43"/>
      <c r="K43"/>
      <c r="L43"/>
      <c r="M43"/>
      <c r="N43"/>
      <c r="O43"/>
      <c r="P43"/>
      <c r="Q43"/>
      <c r="R43"/>
      <c r="S43"/>
    </row>
    <row r="44" spans="2:19" s="10" customFormat="1" x14ac:dyDescent="0.2">
      <c r="B44" s="132"/>
      <c r="C44" s="132"/>
      <c r="D44" s="131"/>
      <c r="E44" s="132"/>
      <c r="F44" s="127">
        <f t="shared" si="2"/>
        <v>0</v>
      </c>
      <c r="G44"/>
      <c r="H44"/>
      <c r="I44"/>
      <c r="J44"/>
      <c r="K44"/>
      <c r="L44"/>
      <c r="M44"/>
      <c r="N44"/>
      <c r="O44"/>
      <c r="P44"/>
      <c r="Q44"/>
      <c r="R44"/>
      <c r="S44"/>
    </row>
    <row r="45" spans="2:19" s="10" customFormat="1" x14ac:dyDescent="0.2">
      <c r="B45" s="132"/>
      <c r="C45" s="132"/>
      <c r="D45" s="131"/>
      <c r="E45" s="132"/>
      <c r="F45" s="127">
        <f t="shared" si="2"/>
        <v>0</v>
      </c>
      <c r="G45"/>
      <c r="H45"/>
      <c r="I45"/>
      <c r="J45"/>
      <c r="K45"/>
      <c r="L45"/>
      <c r="M45"/>
      <c r="N45"/>
      <c r="O45"/>
      <c r="P45"/>
      <c r="Q45"/>
      <c r="R45"/>
      <c r="S45"/>
    </row>
    <row r="46" spans="2:19" s="10" customFormat="1" x14ac:dyDescent="0.2">
      <c r="B46" s="132"/>
      <c r="C46" s="132"/>
      <c r="D46" s="131"/>
      <c r="E46" s="132"/>
      <c r="F46" s="127">
        <f t="shared" si="2"/>
        <v>0</v>
      </c>
      <c r="G46"/>
      <c r="H46"/>
      <c r="I46"/>
      <c r="J46"/>
      <c r="K46"/>
      <c r="L46"/>
      <c r="M46"/>
      <c r="N46"/>
      <c r="O46"/>
      <c r="P46"/>
      <c r="Q46"/>
      <c r="R46"/>
      <c r="S46"/>
    </row>
    <row r="47" spans="2:19" s="10" customFormat="1" x14ac:dyDescent="0.2">
      <c r="B47" s="132"/>
      <c r="C47" s="132"/>
      <c r="D47" s="131"/>
      <c r="E47" s="132"/>
      <c r="F47" s="127">
        <f t="shared" si="2"/>
        <v>0</v>
      </c>
      <c r="G47"/>
      <c r="H47"/>
      <c r="I47"/>
      <c r="J47"/>
      <c r="K47"/>
      <c r="L47"/>
      <c r="M47"/>
      <c r="N47"/>
      <c r="O47"/>
      <c r="P47"/>
      <c r="Q47"/>
      <c r="R47"/>
      <c r="S47"/>
    </row>
    <row r="48" spans="2:19" s="10" customFormat="1" x14ac:dyDescent="0.2">
      <c r="B48" s="132"/>
      <c r="C48" s="132"/>
      <c r="D48" s="131"/>
      <c r="E48" s="132"/>
      <c r="F48" s="127">
        <f t="shared" si="2"/>
        <v>0</v>
      </c>
      <c r="G48"/>
      <c r="H48"/>
      <c r="I48"/>
      <c r="J48"/>
      <c r="K48"/>
      <c r="L48"/>
      <c r="M48"/>
      <c r="N48"/>
      <c r="O48"/>
      <c r="P48"/>
      <c r="Q48"/>
      <c r="R48"/>
      <c r="S48"/>
    </row>
    <row r="49" spans="2:19" s="10" customFormat="1" x14ac:dyDescent="0.2">
      <c r="B49" s="132"/>
      <c r="C49" s="132"/>
      <c r="D49" s="131"/>
      <c r="E49" s="132"/>
      <c r="F49" s="127">
        <f t="shared" si="2"/>
        <v>0</v>
      </c>
      <c r="G49"/>
      <c r="H49"/>
      <c r="I49"/>
      <c r="J49"/>
      <c r="K49"/>
      <c r="L49"/>
      <c r="M49"/>
      <c r="N49"/>
      <c r="O49"/>
      <c r="P49"/>
      <c r="Q49"/>
      <c r="R49"/>
      <c r="S49"/>
    </row>
    <row r="50" spans="2:19" s="10" customFormat="1" x14ac:dyDescent="0.2">
      <c r="B50" s="132"/>
      <c r="C50" s="132"/>
      <c r="D50" s="131"/>
      <c r="E50" s="132"/>
      <c r="F50" s="127">
        <f t="shared" si="2"/>
        <v>0</v>
      </c>
      <c r="G50"/>
      <c r="H50"/>
      <c r="I50"/>
      <c r="J50"/>
      <c r="K50"/>
      <c r="L50"/>
      <c r="M50"/>
      <c r="N50"/>
      <c r="O50"/>
      <c r="P50"/>
      <c r="Q50"/>
      <c r="R50"/>
      <c r="S50"/>
    </row>
    <row r="51" spans="2:19" s="10" customFormat="1" x14ac:dyDescent="0.2">
      <c r="B51" s="132"/>
      <c r="C51" s="132"/>
      <c r="D51" s="131"/>
      <c r="E51" s="132"/>
      <c r="F51" s="127">
        <f t="shared" si="2"/>
        <v>0</v>
      </c>
      <c r="G51"/>
      <c r="H51"/>
      <c r="I51"/>
      <c r="J51"/>
      <c r="K51"/>
      <c r="L51"/>
      <c r="M51"/>
      <c r="N51"/>
      <c r="O51"/>
      <c r="P51"/>
      <c r="Q51"/>
      <c r="R51"/>
      <c r="S51"/>
    </row>
    <row r="52" spans="2:19" s="10" customFormat="1" x14ac:dyDescent="0.2">
      <c r="B52" s="132"/>
      <c r="C52" s="132"/>
      <c r="D52" s="131"/>
      <c r="E52" s="132"/>
      <c r="F52" s="127">
        <f t="shared" si="2"/>
        <v>0</v>
      </c>
      <c r="G52"/>
      <c r="H52"/>
      <c r="I52"/>
      <c r="J52"/>
      <c r="K52"/>
      <c r="L52"/>
      <c r="M52"/>
      <c r="N52"/>
      <c r="O52"/>
      <c r="P52"/>
      <c r="Q52"/>
      <c r="R52"/>
      <c r="S52"/>
    </row>
    <row r="53" spans="2:19" s="10" customFormat="1" x14ac:dyDescent="0.2">
      <c r="B53" s="132"/>
      <c r="C53" s="132"/>
      <c r="D53" s="131"/>
      <c r="E53" s="132"/>
      <c r="F53" s="127">
        <f t="shared" si="2"/>
        <v>0</v>
      </c>
      <c r="G53"/>
      <c r="H53"/>
      <c r="I53"/>
      <c r="J53"/>
      <c r="K53"/>
      <c r="L53"/>
      <c r="M53"/>
      <c r="N53"/>
      <c r="O53"/>
      <c r="P53"/>
      <c r="Q53"/>
      <c r="R53"/>
      <c r="S53"/>
    </row>
    <row r="54" spans="2:19" s="10" customFormat="1" x14ac:dyDescent="0.2">
      <c r="B54" s="132"/>
      <c r="C54" s="132"/>
      <c r="D54" s="131"/>
      <c r="E54" s="132"/>
      <c r="F54" s="127">
        <f t="shared" si="2"/>
        <v>0</v>
      </c>
      <c r="G54"/>
      <c r="H54"/>
      <c r="I54"/>
      <c r="J54"/>
      <c r="K54"/>
      <c r="L54"/>
      <c r="M54"/>
      <c r="N54"/>
      <c r="O54"/>
      <c r="P54"/>
      <c r="Q54"/>
      <c r="R54"/>
      <c r="S54"/>
    </row>
    <row r="55" spans="2:19" s="10" customFormat="1" x14ac:dyDescent="0.2">
      <c r="B55" s="192" t="s">
        <v>41</v>
      </c>
      <c r="C55" s="192"/>
      <c r="D55" s="192"/>
      <c r="E55" s="192"/>
      <c r="F55" s="127">
        <f>SUM(F30:F54)</f>
        <v>52778</v>
      </c>
    </row>
    <row r="56" spans="2:19" s="10" customFormat="1" x14ac:dyDescent="0.2"/>
    <row r="57" spans="2:19" s="10" customFormat="1" x14ac:dyDescent="0.2">
      <c r="B57" s="133"/>
    </row>
    <row r="58" spans="2:19" s="10" customFormat="1" x14ac:dyDescent="0.2"/>
    <row r="59" spans="2:19" s="10" customFormat="1" x14ac:dyDescent="0.2"/>
    <row r="60" spans="2:19" s="10" customFormat="1" x14ac:dyDescent="0.2"/>
    <row r="61" spans="2:19" s="10" customFormat="1" x14ac:dyDescent="0.2"/>
    <row r="62" spans="2:19" s="10" customFormat="1" x14ac:dyDescent="0.2"/>
    <row r="63" spans="2:19" s="10" customFormat="1" x14ac:dyDescent="0.2"/>
    <row r="64" spans="2:19" s="10" customFormat="1" x14ac:dyDescent="0.2"/>
    <row r="65" s="10" customFormat="1" x14ac:dyDescent="0.2"/>
    <row r="66" s="10" customFormat="1" x14ac:dyDescent="0.2"/>
    <row r="67" s="10" customFormat="1" x14ac:dyDescent="0.2"/>
    <row r="68" s="10" customFormat="1" x14ac:dyDescent="0.2"/>
    <row r="69" s="10" customFormat="1" x14ac:dyDescent="0.2"/>
    <row r="70" s="10" customFormat="1" x14ac:dyDescent="0.2"/>
    <row r="71" s="10" customFormat="1" x14ac:dyDescent="0.2"/>
    <row r="72" s="10" customFormat="1" x14ac:dyDescent="0.2"/>
    <row r="73" s="10" customFormat="1" x14ac:dyDescent="0.2"/>
    <row r="74" s="10" customFormat="1" x14ac:dyDescent="0.2"/>
    <row r="75" s="10" customFormat="1" x14ac:dyDescent="0.2"/>
    <row r="76" s="10" customFormat="1" x14ac:dyDescent="0.2"/>
    <row r="77" s="10" customFormat="1" x14ac:dyDescent="0.2"/>
    <row r="78" s="10" customFormat="1" x14ac:dyDescent="0.2"/>
    <row r="79" s="10" customFormat="1" x14ac:dyDescent="0.2"/>
    <row r="80" s="10" customFormat="1" x14ac:dyDescent="0.2"/>
    <row r="81" s="10" customFormat="1" x14ac:dyDescent="0.2"/>
    <row r="82" s="10" customFormat="1" x14ac:dyDescent="0.2"/>
    <row r="83" s="10" customFormat="1" x14ac:dyDescent="0.2"/>
    <row r="84" s="10" customFormat="1" x14ac:dyDescent="0.2"/>
    <row r="85" s="10" customFormat="1" x14ac:dyDescent="0.2"/>
    <row r="86" s="10" customFormat="1" x14ac:dyDescent="0.2"/>
    <row r="87" s="10" customFormat="1" x14ac:dyDescent="0.2"/>
    <row r="88" s="10" customFormat="1" x14ac:dyDescent="0.2"/>
    <row r="89" s="10" customFormat="1" x14ac:dyDescent="0.2"/>
    <row r="90" s="10" customFormat="1" x14ac:dyDescent="0.2"/>
    <row r="91" s="10" customFormat="1" x14ac:dyDescent="0.2"/>
    <row r="92" s="10" customFormat="1" x14ac:dyDescent="0.2"/>
    <row r="93" s="10" customFormat="1" x14ac:dyDescent="0.2"/>
    <row r="94" s="10" customFormat="1" x14ac:dyDescent="0.2"/>
    <row r="95" s="10" customFormat="1" x14ac:dyDescent="0.2"/>
    <row r="96" s="10" customFormat="1" x14ac:dyDescent="0.2"/>
  </sheetData>
  <sheetProtection algorithmName="SHA-512" hashValue="6w/EqUyCPLRV8TaoDjcvhI3ifFj9hCSNEcpMUa2v5S7xWeuNyAqvcrervg1tb9maID8NY0iAeH50X0+kNcbRrA==" saltValue="D1rA05Hj/BWZ5cWnxVmd4g==" spinCount="100000" sheet="1" objects="1" scenarios="1"/>
  <protectedRanges>
    <protectedRange sqref="C9" name="Range1"/>
    <protectedRange sqref="B30:E54" name="Range2"/>
  </protectedRanges>
  <mergeCells count="5">
    <mergeCell ref="F2:I2"/>
    <mergeCell ref="F3:I3"/>
    <mergeCell ref="B6:I6"/>
    <mergeCell ref="B28:F28"/>
    <mergeCell ref="B55:E5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137D82-FFAF-4097-9D17-5934E2F16483}">
  <ds:schemaRefs>
    <ds:schemaRef ds:uri="http://schemas.microsoft.com/sharepoint/v3/contenttype/forms"/>
  </ds:schemaRefs>
</ds:datastoreItem>
</file>

<file path=customXml/itemProps2.xml><?xml version="1.0" encoding="utf-8"?>
<ds:datastoreItem xmlns:ds="http://schemas.openxmlformats.org/officeDocument/2006/customXml" ds:itemID="{174E93F5-2827-4F34-A550-1EEBD07B5D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b0d758-02d9-42b5-a74d-b05c7c33d140"/>
    <ds:schemaRef ds:uri="39ced460-8c10-449a-96ae-a67169ec3f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25C5B4-DC6F-4D2D-836D-2AEF7C6037D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1. Title</vt:lpstr>
      <vt:lpstr>2. Contents</vt:lpstr>
      <vt:lpstr>3. Instructions</vt:lpstr>
      <vt:lpstr>4. Cost Proposal Summary</vt:lpstr>
      <vt:lpstr>5. Staff Hourly Pricing</vt:lpstr>
      <vt:lpstr>6. Implementation Costs</vt:lpstr>
      <vt:lpstr>7. Ongoing Ops Staffing Costs</vt:lpstr>
      <vt:lpstr>8. Systems Costs</vt:lpstr>
      <vt:lpstr>9. Other Operations Costs</vt:lpstr>
      <vt:lpstr>'1. Title'!Print_Area</vt:lpstr>
      <vt:lpstr>'2. Contents'!Print_Area</vt:lpstr>
      <vt:lpstr>'3. Instructions'!Print_Area</vt:lpstr>
      <vt:lpstr>'4. Cost Proposal Summary'!Print_Area</vt:lpstr>
      <vt:lpstr>'5. Staff Hourly Pricing'!Print_Area</vt:lpstr>
      <vt:lpstr>'7. Ongoing Ops Staffing Costs'!Print_Area</vt:lpstr>
      <vt:lpstr>'4. Cost Proposal Summary'!Print_Titles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2023-03-14T17:58:44Z</dcterms:created>
  <dcterms:modified xsi:type="dcterms:W3CDTF">2023-05-11T15:38:06Z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